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50" windowHeight="11460" firstSheet="4" activeTab="8"/>
  </bookViews>
  <sheets>
    <sheet name="Пед.раб.общее образование" sheetId="1" r:id="rId1"/>
    <sheet name="Пед.раб._дошк.образование" sheetId="2" r:id="rId2"/>
    <sheet name="Пед.раб._допол.образование" sheetId="3" r:id="rId3"/>
    <sheet name="Проф.образование" sheetId="4" r:id="rId4"/>
    <sheet name="Высшее образование" sheetId="5" r:id="rId5"/>
    <sheet name="Научные сотрудники" sheetId="6" r:id="rId6"/>
    <sheet name="Врачи" sheetId="7" r:id="rId7"/>
    <sheet name="Средний мед.перс." sheetId="8" r:id="rId8"/>
    <sheet name="Младший мед.перс." sheetId="9" r:id="rId9"/>
  </sheets>
  <definedNames>
    <definedName name="_ftn1" localSheetId="4">'Высшее образование'!#REF!</definedName>
    <definedName name="_ftn1" localSheetId="2">'Пед.раб._допол.образование'!#REF!</definedName>
    <definedName name="_ftn1" localSheetId="1">'Пед.раб._дошк.образование'!#REF!</definedName>
    <definedName name="_ftn1" localSheetId="0">'Пед.раб.общее образование'!#REF!</definedName>
    <definedName name="_ftn1" localSheetId="3">'Проф.образование'!#REF!</definedName>
    <definedName name="_ftnref1" localSheetId="4">'Высшее образование'!$B$7</definedName>
    <definedName name="_ftnref1" localSheetId="2">'Пед.раб._допол.образование'!$B$7</definedName>
    <definedName name="_ftnref1" localSheetId="1">'Пед.раб._дошк.образование'!$B$7</definedName>
    <definedName name="_ftnref1" localSheetId="0">'Пед.раб.общее образование'!$B$16</definedName>
    <definedName name="_ftnref1" localSheetId="3">'Проф.образование'!$B$8</definedName>
    <definedName name="_xlnm.Print_Titles" localSheetId="6">'Врачи'!$7:$7</definedName>
    <definedName name="_xlnm.Print_Titles" localSheetId="4">'Высшее образование'!$5:$6</definedName>
    <definedName name="_xlnm.Print_Titles" localSheetId="8">'Младший мед.перс.'!$7:$7</definedName>
    <definedName name="_xlnm.Print_Titles" localSheetId="2">'Пед.раб._допол.образование'!$5:$6</definedName>
    <definedName name="_xlnm.Print_Titles" localSheetId="1">'Пед.раб._дошк.образование'!$5:$6</definedName>
    <definedName name="_xlnm.Print_Titles" localSheetId="0">'Пед.раб.общее образование'!$14:$15</definedName>
    <definedName name="_xlnm.Print_Titles" localSheetId="3">'Проф.образование'!$6:$7</definedName>
    <definedName name="_xlnm.Print_Titles" localSheetId="7">'Средний мед.перс.'!$6:$6</definedName>
    <definedName name="_xlnm.Print_Area" localSheetId="2">'Пед.раб._допол.образование'!$A$1:$K$25</definedName>
    <definedName name="_xlnm.Print_Area" localSheetId="1">'Пед.раб._дошк.образование'!$A$1:$K$25</definedName>
    <definedName name="_xlnm.Print_Area" localSheetId="0">'Пед.раб.общее образование'!$A$9:$K$31</definedName>
  </definedNames>
  <calcPr fullCalcOnLoad="1" fullPrecision="0"/>
</workbook>
</file>

<file path=xl/sharedStrings.xml><?xml version="1.0" encoding="utf-8"?>
<sst xmlns="http://schemas.openxmlformats.org/spreadsheetml/2006/main" count="484" uniqueCount="103">
  <si>
    <t xml:space="preserve">                                                                                            План мероприятий( "дорожная карта")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</si>
  <si>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Изменения в отраслях социальной сферы, направленные на повышение эффективновности образования и науки   </t>
  </si>
  <si>
    <t xml:space="preserve">                                                                                           Алексеевского муниципального района"</t>
  </si>
  <si>
    <t>от ________________2014г. №______</t>
  </si>
  <si>
    <t>№</t>
  </si>
  <si>
    <t>Наименование показателей</t>
  </si>
  <si>
    <t>2012 г.</t>
  </si>
  <si>
    <t>2013 г.</t>
  </si>
  <si>
    <t>2014 г.</t>
  </si>
  <si>
    <t>2015 г.</t>
  </si>
  <si>
    <t>2016 г.</t>
  </si>
  <si>
    <t>2017 г.</t>
  </si>
  <si>
    <t>2018 г.</t>
  </si>
  <si>
    <t>Темп роста к предыдущему году, %</t>
  </si>
  <si>
    <t>2013г.-2015г.</t>
  </si>
  <si>
    <t>2013г.-2018г.</t>
  </si>
  <si>
    <t>Х</t>
  </si>
  <si>
    <t>Показатели повышения оплаты труда отдельных категорий работников, с учетом направления на эти цели средств от мероприятий по оптимизации</t>
  </si>
  <si>
    <t>Размер начислений на фонд оплаты труда, %</t>
  </si>
  <si>
    <t>Соотношение объема средств от мероприятий по оптимизации к сумме объема средств, требуемого на повышение оплаты труда, % (строка 10/ строка 8 * 100%)</t>
  </si>
  <si>
    <t>расшифоровка подписи</t>
  </si>
  <si>
    <t>подпись</t>
  </si>
  <si>
    <t>_________</t>
  </si>
  <si>
    <t>____________</t>
  </si>
  <si>
    <t>Научные сотрудники</t>
  </si>
  <si>
    <t>Среднесписочная численность научных сотрудников, человек</t>
  </si>
  <si>
    <t>Среднемесячная заработная плата научных сотрудников,  рублей</t>
  </si>
  <si>
    <t>наименование муниципального района (городского округа)</t>
  </si>
  <si>
    <t>Педагогические работники общеобразовательных организаций</t>
  </si>
  <si>
    <t>Среднемесячная заработная плата педагогических работников общеобразовательных организаций,  рублей</t>
  </si>
  <si>
    <t>Среднемесячная заработная плата в Волгоградской области, рублей</t>
  </si>
  <si>
    <r>
      <t>Соотношение среднемесячной заработной платы педагогических работников общеобразовательных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Волгоградской области, % (строка 2 / строку 1)</t>
    </r>
  </si>
  <si>
    <t>Среднесписочная численность педагогических работников общеобразовательных организаций, человек</t>
  </si>
  <si>
    <t>Фонд оплаты труда с начислениями, тыс. рублей (строка 2 * строка 6 * (строка 5 + 100%) / 100% * 12 месяцев)</t>
  </si>
  <si>
    <t>Прирост фонда оплаты труда педагогических работников общеобразовательных организаций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</si>
  <si>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общеобразовательных организаций, тыс. рублей (строка 10+строка 11+строка 12 + строка 13 + строка 14 = строка 8):</t>
  </si>
  <si>
    <t>за счет средств от мероприятий по оптимизации, в том числе реорганизации неэффективных организаций и программ, тыс.рублей</t>
  </si>
  <si>
    <t>за счет средств от приносящей доход деятельности, тыс. рублей</t>
  </si>
  <si>
    <t>за счет средств обязательного медицинского страхования, тыс. рублей</t>
  </si>
  <si>
    <t>за счет средств местного бюджета, тыс. рублей</t>
  </si>
  <si>
    <t>за счет иных источников (решений), включая корректировку местного бюджета на соответствующий год, тыс. рублей</t>
  </si>
  <si>
    <t xml:space="preserve">Руководитель </t>
  </si>
  <si>
    <t xml:space="preserve">Педагогические работники дошкольных образовательных организаций </t>
  </si>
  <si>
    <t xml:space="preserve">Фонд оплаты труда работников общеобразовательных организаций (среднесписочных и внешних) с начислениями, тыс. рублей </t>
  </si>
  <si>
    <t xml:space="preserve">Среднемесячная заработная плата в сфере общего образования, рублей </t>
  </si>
  <si>
    <t>Среднесписочная численность работников общеобразовательных организаций, человек</t>
  </si>
  <si>
    <t>Среднемесячная заработная плата педагогических работников дошкольных образовательных организаций,  рублей</t>
  </si>
  <si>
    <r>
      <t>Соотношение среднемесячной заработной платы педагогических работников дошкольных образовательных организаций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сфере общего образования, % (строка 2 / строку 1)</t>
    </r>
  </si>
  <si>
    <t>Среднесписочная численность педагогических работников дошкольных образовательных организаций, человек</t>
  </si>
  <si>
    <t>Прирост фонда оплаты труда педагогических работников дошкольных образовательных учреждений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</si>
  <si>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дошкольных образовательных организаций, тыс. рублей (строка 10+строка 11+строка 12 + строка 13 + строка 14 = строка 8):</t>
  </si>
  <si>
    <t>наименование муниципального района (городского округа</t>
  </si>
  <si>
    <t>Среднемесячная заработная плата учителей, рублей</t>
  </si>
  <si>
    <t>Среднесписочная численность учителей, человек</t>
  </si>
  <si>
    <t xml:space="preserve">Фонд оплаты труда учителей с начислениями, тыс. рублей </t>
  </si>
  <si>
    <t>Среднемесячная заработная плата педагогических работников организаций дополнительного образования детей,  рублей</t>
  </si>
  <si>
    <t>Педагогические работники организации дополнительного образования детей</t>
  </si>
  <si>
    <r>
      <t>Соотношение среднемесячной заработной платы педагогических работников организаций дополнительного образования детей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субъекте Российской Федерации, % (строка 2 / строку 1)</t>
    </r>
  </si>
  <si>
    <t>Среднесписочная численность педагогических работников организаций дополнительного образования детей, человек</t>
  </si>
  <si>
    <t>Прирост фонда оплаты труда педагогических работников организаций дополнительного образования детей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</si>
  <si>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педагогических работников организаций дополнительного образования детей, тыс. рублей (строка 10+строка 11+строка 12 + строка 13 + строка 14 = строка 8):</t>
  </si>
  <si>
    <t>Преподаватели и мастера производственного обучения организаций профессионального образования</t>
  </si>
  <si>
    <t>Среднемесячная заработная плата преподавателей и мастеров производственного обучения организаций профессионального образования,  рублей</t>
  </si>
  <si>
    <r>
      <t>Соотношение среднемесячной заработной платы преподавателей и мастеров производственного обучения организаций профессионального образования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 среднемесячной заработной плате в Волгоградской области, % (строка 2 / строку 1)</t>
    </r>
  </si>
  <si>
    <t>Среднесписочная численность преподавателей и мастеров производственного обучения порганизаций профессионального образования, человек</t>
  </si>
  <si>
    <t>Прирост фонда оплаты труда преподавателей и мастеров производственного обучения организаций профессионального образования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</si>
  <si>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предподавателей и мастеров производственного обучения организаций профессионального образования, тыс. рублей (строка 10+строка 11+строка 12 + строка 13 + строка 14 = строка 8):</t>
  </si>
  <si>
    <t>Преподаватели образовательных организаций высшего образования</t>
  </si>
  <si>
    <t>Среднемесячная заработная плата преподавателей образовательных организаций высшего образования,  рублей</t>
  </si>
  <si>
    <t>Среднесписочная численность преподавателей образовательных организаций высшего образования, человек</t>
  </si>
  <si>
    <t>Соотношение среднемесячной заработной платы преподавателей образовательных организаций высшего образования к среднемесячной заработной плате в Волгоградской области, % (строка 2 / строку 1)</t>
  </si>
  <si>
    <t>Прирост фонда оплаты труда преподавателей образовательных организаций высшего образования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</si>
  <si>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преподавателей образовательных организаций высшего образования, тыс. рублей (строка 10+строка 11+строка 12 + строка 13 + строка 14 = строка 8):</t>
  </si>
  <si>
    <t>Соотношение среднемесячной заработной платы научных сотрудников к среднемесячной заработной плате в Волгоградской области, % (строка 2 / строку 1)</t>
  </si>
  <si>
    <t>Прирост фонда оплаты труда научных сотрудников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</si>
  <si>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научных сотрудников, тыс. рублей (строка 10+строка 11+строка 12 + строка 13 + строка 14 = строка 8):</t>
  </si>
  <si>
    <t>Врачи образовательных организаций</t>
  </si>
  <si>
    <t>Среднемесячная заработная плата врачей образовательных организаций,  рублей</t>
  </si>
  <si>
    <t>Соотношение среднемесячной заработной платы врачей образовательных организаций, к среднемесячной заработной плате в Волгоградской области, % (строка 2 / строку 1)</t>
  </si>
  <si>
    <t>Среднесписочная численность врачей образовательных организаций, человек</t>
  </si>
  <si>
    <t>Прирост фонда оплаты труда врачей иобразовательных организаций,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</si>
  <si>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врачей образовательных организаций, тыс. рублей (строка 10+строка 11+строка 12 + строка 13 + строка 14 = строка 8):</t>
  </si>
  <si>
    <t>Средний медицинский персонал образовательных организаций</t>
  </si>
  <si>
    <t>Среднемесячная заработная плата среднего медицинского персонала образовательных организаций,  рублей</t>
  </si>
  <si>
    <t>Соотношение среднемесячной заработной платы среднего медицинского персонала образовательных организаций к среднемесячной заработной плате в Волгоградской области, % (строка 2 / строку 1)</t>
  </si>
  <si>
    <t>Среднесписочная численность среднего медицинского персонала образовательных организаций, человек</t>
  </si>
  <si>
    <t>Прирост фонда оплаты труда среднего медицинского персонала образовательных организацийс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</si>
  <si>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среднего медицинского персонала образовательных организаций, тыс. рублей (строка 10+строка 11+строка 12 + строка 13 + строка 14 = строка 8):</t>
  </si>
  <si>
    <t>Младший медицинский персонал образовательных организаций</t>
  </si>
  <si>
    <t>Среднемесячная заработная плата младшего медицинского персонала образовательных организаций,  рублей</t>
  </si>
  <si>
    <t>Соотношение среднемесячной заработной платы младшего медицинского персонала образовательных организаций к среднемесячной заработной плате в Волгоградской области, % (строка 2 / строку 1)</t>
  </si>
  <si>
    <t>Среднесписочная численность младшего медицинского персонала образовательных организаций, человек</t>
  </si>
  <si>
    <t>Прирост фонда оплаты труда младшего медицинского персонала образовательных организаций с начислениями, тыс. рублей (строка 7 по графе i-го года – строка 7 в базовом году (2012 г.)</t>
  </si>
  <si>
    <t>Обеспечение потребности в дополнительных финансовых ресурсах на повышение оплаты труда младшего медицинского персонала образовательных организаций, тыс. рублей (строка 10+строка 11+строка 12 + строка 13 + строка 14 = строка 8):</t>
  </si>
  <si>
    <t xml:space="preserve">
</t>
  </si>
  <si>
    <t>Алексеевского муниципального района</t>
  </si>
  <si>
    <t>Первый заместитель главы администрации</t>
  </si>
  <si>
    <t>Исп.,Бакулина О.А.тел. 3-25-90</t>
  </si>
  <si>
    <t>Р.И.Зрянин</t>
  </si>
  <si>
    <t>0,,5</t>
  </si>
  <si>
    <t>Приложение 1</t>
  </si>
  <si>
    <t>УТВЕРЖДЕН:</t>
  </si>
  <si>
    <t>постановлением главы администрации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</si>
</sst>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#,##0.0_ ;[Red]\-#,##0.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  <numFmt numFmtId="174" formatCode="[$-FC19]d\ mmmm\ yyyy\ &quot;г.&quot;"/>
    <numFmt numFmtId="175" formatCode="_-* #,##0.0_р_._-;\-* #,##0.0_р_._-;_-* &quot;-&quot;??_р_._-;_-@_-"/>
    <numFmt numFmtId="176" formatCode="_-* #,##0.0_р_._-;\-* #,##0.0_р_._-;_-* &quot;-&quot;?_р_._-;_-@_-"/>
  </numFmts>
  <fonts count="37"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1"/>
      <color indexed="20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9" fillId="24" borderId="10" xfId="53" applyFont="1" applyFill="1" applyBorder="1" applyAlignment="1">
      <alignment horizontal="left" vertical="justify" wrapText="1"/>
      <protection/>
    </xf>
    <xf numFmtId="0" fontId="9" fillId="0" borderId="10" xfId="53" applyFont="1" applyFill="1" applyBorder="1" applyAlignment="1">
      <alignment horizontal="left" vertical="justify" wrapText="1"/>
      <protection/>
    </xf>
    <xf numFmtId="43" fontId="9" fillId="24" borderId="10" xfId="64" applyFont="1" applyFill="1" applyBorder="1" applyAlignment="1">
      <alignment horizontal="left" vertical="justify" wrapText="1"/>
    </xf>
    <xf numFmtId="43" fontId="9" fillId="24" borderId="10" xfId="53" applyNumberFormat="1" applyFont="1" applyFill="1" applyBorder="1" applyAlignment="1">
      <alignment horizontal="left" vertical="justify" wrapText="1"/>
      <protection/>
    </xf>
    <xf numFmtId="43" fontId="9" fillId="24" borderId="11" xfId="53" applyNumberFormat="1" applyFont="1" applyFill="1" applyBorder="1" applyAlignment="1">
      <alignment horizontal="left" vertical="justify" wrapText="1"/>
      <protection/>
    </xf>
    <xf numFmtId="43" fontId="9" fillId="24" borderId="12" xfId="53" applyNumberFormat="1" applyFont="1" applyFill="1" applyBorder="1" applyAlignment="1">
      <alignment horizontal="left" vertical="justify" wrapText="1"/>
      <protection/>
    </xf>
    <xf numFmtId="43" fontId="9" fillId="24" borderId="13" xfId="53" applyNumberFormat="1" applyFont="1" applyFill="1" applyBorder="1" applyAlignment="1">
      <alignment horizontal="left" vertical="justify" wrapText="1"/>
      <protection/>
    </xf>
    <xf numFmtId="0" fontId="7" fillId="0" borderId="14" xfId="53" applyFont="1" applyBorder="1" applyAlignment="1">
      <alignment horizontal="center" vertical="justify" wrapText="1"/>
      <protection/>
    </xf>
    <xf numFmtId="0" fontId="5" fillId="24" borderId="10" xfId="53" applyFont="1" applyFill="1" applyBorder="1" applyAlignment="1">
      <alignment horizontal="center" vertical="justify" wrapText="1"/>
      <protection/>
    </xf>
    <xf numFmtId="0" fontId="5" fillId="24" borderId="11" xfId="53" applyFont="1" applyFill="1" applyBorder="1" applyAlignment="1">
      <alignment horizontal="center" vertical="justify" wrapText="1"/>
      <protection/>
    </xf>
    <xf numFmtId="0" fontId="3" fillId="24" borderId="15" xfId="53" applyFont="1" applyFill="1" applyBorder="1" applyAlignment="1">
      <alignment horizontal="center" vertical="justify" wrapText="1"/>
      <protection/>
    </xf>
    <xf numFmtId="0" fontId="4" fillId="24" borderId="15" xfId="53" applyFont="1" applyFill="1" applyBorder="1" applyAlignment="1">
      <alignment horizontal="center" vertical="justify" wrapText="1"/>
      <protection/>
    </xf>
    <xf numFmtId="0" fontId="4" fillId="24" borderId="16" xfId="53" applyFont="1" applyFill="1" applyBorder="1" applyAlignment="1">
      <alignment horizontal="center" vertical="justify" wrapText="1"/>
      <protection/>
    </xf>
    <xf numFmtId="0" fontId="5" fillId="0" borderId="17" xfId="53" applyFont="1" applyBorder="1" applyAlignment="1">
      <alignment horizontal="center" vertical="justify" wrapText="1"/>
      <protection/>
    </xf>
    <xf numFmtId="0" fontId="7" fillId="0" borderId="0" xfId="53" applyFont="1" applyAlignment="1">
      <alignment/>
      <protection/>
    </xf>
    <xf numFmtId="0" fontId="11" fillId="0" borderId="0" xfId="0" applyFont="1" applyAlignment="1">
      <alignment/>
    </xf>
    <xf numFmtId="0" fontId="7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7" fillId="0" borderId="18" xfId="53" applyFont="1" applyBorder="1" applyAlignment="1">
      <alignment horizontal="center" vertical="justify" wrapText="1"/>
      <protection/>
    </xf>
    <xf numFmtId="0" fontId="9" fillId="24" borderId="10" xfId="53" applyFont="1" applyFill="1" applyBorder="1" applyAlignment="1">
      <alignment horizontal="center" vertical="justify" wrapText="1"/>
      <protection/>
    </xf>
    <xf numFmtId="49" fontId="9" fillId="0" borderId="10" xfId="53" applyNumberFormat="1" applyFont="1" applyFill="1" applyBorder="1" applyAlignment="1">
      <alignment horizontal="left" vertical="distributed" wrapText="1" readingOrder="1"/>
      <protection/>
    </xf>
    <xf numFmtId="49" fontId="9" fillId="24" borderId="10" xfId="53" applyNumberFormat="1" applyFont="1" applyFill="1" applyBorder="1" applyAlignment="1">
      <alignment horizontal="left" vertical="distributed" wrapText="1" readingOrder="1"/>
      <protection/>
    </xf>
    <xf numFmtId="49" fontId="9" fillId="24" borderId="12" xfId="53" applyNumberFormat="1" applyFont="1" applyFill="1" applyBorder="1" applyAlignment="1">
      <alignment horizontal="left" vertical="distributed" wrapText="1" readingOrder="1"/>
      <protection/>
    </xf>
    <xf numFmtId="0" fontId="9" fillId="24" borderId="11" xfId="53" applyFont="1" applyFill="1" applyBorder="1" applyAlignment="1">
      <alignment horizontal="center" vertical="justify" wrapText="1"/>
      <protection/>
    </xf>
    <xf numFmtId="0" fontId="9" fillId="24" borderId="12" xfId="53" applyFont="1" applyFill="1" applyBorder="1" applyAlignment="1">
      <alignment horizontal="center" vertical="justify" wrapText="1"/>
      <protection/>
    </xf>
    <xf numFmtId="0" fontId="9" fillId="24" borderId="10" xfId="53" applyNumberFormat="1" applyFont="1" applyFill="1" applyBorder="1" applyAlignment="1">
      <alignment horizontal="left" vertical="distributed" wrapText="1" readingOrder="1"/>
      <protection/>
    </xf>
    <xf numFmtId="175" fontId="9" fillId="24" borderId="10" xfId="62" applyNumberFormat="1" applyFont="1" applyFill="1" applyBorder="1" applyAlignment="1">
      <alignment horizontal="right" vertical="justify" wrapText="1"/>
    </xf>
    <xf numFmtId="175" fontId="9" fillId="24" borderId="10" xfId="62" applyNumberFormat="1" applyFont="1" applyFill="1" applyBorder="1" applyAlignment="1">
      <alignment horizontal="left" vertical="justify" wrapText="1"/>
    </xf>
    <xf numFmtId="0" fontId="9" fillId="24" borderId="10" xfId="53" applyFont="1" applyFill="1" applyBorder="1" applyAlignment="1">
      <alignment horizontal="right" vertical="center" wrapText="1"/>
      <protection/>
    </xf>
    <xf numFmtId="43" fontId="9" fillId="24" borderId="10" xfId="64" applyFont="1" applyFill="1" applyBorder="1" applyAlignment="1">
      <alignment horizontal="right" vertical="center" wrapText="1"/>
    </xf>
    <xf numFmtId="165" fontId="9" fillId="24" borderId="10" xfId="53" applyNumberFormat="1" applyFont="1" applyFill="1" applyBorder="1" applyAlignment="1">
      <alignment horizontal="right" vertical="center" wrapText="1"/>
      <protection/>
    </xf>
    <xf numFmtId="165" fontId="9" fillId="0" borderId="10" xfId="53" applyNumberFormat="1" applyFont="1" applyFill="1" applyBorder="1" applyAlignment="1">
      <alignment horizontal="right" vertical="center" wrapText="1"/>
      <protection/>
    </xf>
    <xf numFmtId="165" fontId="9" fillId="24" borderId="10" xfId="64" applyNumberFormat="1" applyFont="1" applyFill="1" applyBorder="1" applyAlignment="1">
      <alignment horizontal="right" vertical="center" wrapText="1"/>
    </xf>
    <xf numFmtId="165" fontId="9" fillId="24" borderId="12" xfId="53" applyNumberFormat="1" applyFont="1" applyFill="1" applyBorder="1" applyAlignment="1">
      <alignment horizontal="right" vertical="center" wrapText="1"/>
      <protection/>
    </xf>
    <xf numFmtId="0" fontId="9" fillId="24" borderId="11" xfId="53" applyFont="1" applyFill="1" applyBorder="1" applyAlignment="1">
      <alignment horizontal="right" vertical="center" wrapText="1"/>
      <protection/>
    </xf>
    <xf numFmtId="43" fontId="9" fillId="24" borderId="11" xfId="53" applyNumberFormat="1" applyFont="1" applyFill="1" applyBorder="1" applyAlignment="1">
      <alignment horizontal="right" vertical="center" wrapText="1"/>
      <protection/>
    </xf>
    <xf numFmtId="0" fontId="9" fillId="24" borderId="10" xfId="53" applyFont="1" applyFill="1" applyBorder="1" applyAlignment="1">
      <alignment horizontal="right" vertical="justify" wrapText="1"/>
      <protection/>
    </xf>
    <xf numFmtId="0" fontId="9" fillId="24" borderId="11" xfId="53" applyFont="1" applyFill="1" applyBorder="1" applyAlignment="1">
      <alignment horizontal="right" vertical="justify" wrapText="1"/>
      <protection/>
    </xf>
    <xf numFmtId="165" fontId="9" fillId="24" borderId="10" xfId="53" applyNumberFormat="1" applyFont="1" applyFill="1" applyBorder="1" applyAlignment="1">
      <alignment horizontal="right" vertical="justify" wrapText="1"/>
      <protection/>
    </xf>
    <xf numFmtId="0" fontId="9" fillId="0" borderId="10" xfId="53" applyFont="1" applyFill="1" applyBorder="1" applyAlignment="1">
      <alignment horizontal="right" vertical="justify" wrapText="1"/>
      <protection/>
    </xf>
    <xf numFmtId="43" fontId="9" fillId="24" borderId="10" xfId="64" applyFont="1" applyFill="1" applyBorder="1" applyAlignment="1">
      <alignment horizontal="right" vertical="justify" wrapText="1"/>
    </xf>
    <xf numFmtId="43" fontId="9" fillId="24" borderId="10" xfId="53" applyNumberFormat="1" applyFont="1" applyFill="1" applyBorder="1" applyAlignment="1">
      <alignment horizontal="right" vertical="justify" wrapText="1"/>
      <protection/>
    </xf>
    <xf numFmtId="43" fontId="9" fillId="24" borderId="11" xfId="53" applyNumberFormat="1" applyFont="1" applyFill="1" applyBorder="1" applyAlignment="1">
      <alignment horizontal="right" vertical="justify" wrapText="1"/>
      <protection/>
    </xf>
    <xf numFmtId="0" fontId="9" fillId="24" borderId="12" xfId="53" applyFont="1" applyFill="1" applyBorder="1" applyAlignment="1">
      <alignment horizontal="right" vertical="justify" wrapText="1"/>
      <protection/>
    </xf>
    <xf numFmtId="175" fontId="9" fillId="24" borderId="10" xfId="62" applyNumberFormat="1" applyFont="1" applyFill="1" applyBorder="1" applyAlignment="1">
      <alignment vertical="justify" wrapText="1"/>
    </xf>
    <xf numFmtId="167" fontId="8" fillId="24" borderId="10" xfId="0" applyNumberFormat="1" applyFont="1" applyFill="1" applyBorder="1" applyAlignment="1">
      <alignment horizontal="center" wrapText="1"/>
    </xf>
    <xf numFmtId="2" fontId="8" fillId="24" borderId="10" xfId="0" applyNumberFormat="1" applyFont="1" applyFill="1" applyBorder="1" applyAlignment="1">
      <alignment horizontal="center" wrapText="1"/>
    </xf>
    <xf numFmtId="167" fontId="8" fillId="24" borderId="19" xfId="0" applyNumberFormat="1" applyFont="1" applyFill="1" applyBorder="1" applyAlignment="1">
      <alignment horizontal="center" wrapText="1"/>
    </xf>
    <xf numFmtId="0" fontId="3" fillId="0" borderId="0" xfId="53" applyFont="1" applyBorder="1" applyAlignment="1">
      <alignment horizontal="center"/>
      <protection/>
    </xf>
    <xf numFmtId="0" fontId="14" fillId="0" borderId="0" xfId="0" applyFont="1" applyBorder="1" applyAlignment="1">
      <alignment horizontal="center"/>
    </xf>
    <xf numFmtId="0" fontId="7" fillId="0" borderId="0" xfId="53" applyFont="1" applyAlignment="1">
      <alignment horizontal="right" vertical="top" wrapText="1"/>
      <protection/>
    </xf>
    <xf numFmtId="0" fontId="11" fillId="0" borderId="0" xfId="0" applyFont="1" applyAlignment="1">
      <alignment horizontal="right" vertical="top" wrapText="1"/>
    </xf>
    <xf numFmtId="0" fontId="3" fillId="0" borderId="0" xfId="53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15" fillId="0" borderId="0" xfId="0" applyFont="1" applyAlignment="1">
      <alignment horizontal="center"/>
    </xf>
    <xf numFmtId="0" fontId="5" fillId="0" borderId="20" xfId="53" applyFont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13" fillId="0" borderId="0" xfId="0" applyFont="1" applyBorder="1" applyAlignment="1">
      <alignment horizontal="center"/>
    </xf>
    <xf numFmtId="0" fontId="5" fillId="0" borderId="0" xfId="5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21" xfId="53" applyFont="1" applyBorder="1" applyAlignment="1">
      <alignment horizontal="center" wrapText="1"/>
      <protection/>
    </xf>
    <xf numFmtId="0" fontId="0" fillId="0" borderId="21" xfId="0" applyBorder="1" applyAlignment="1">
      <alignment wrapText="1"/>
    </xf>
    <xf numFmtId="0" fontId="8" fillId="0" borderId="0" xfId="53" applyFont="1" applyAlignment="1">
      <alignment horizontal="right"/>
      <protection/>
    </xf>
    <xf numFmtId="0" fontId="8" fillId="0" borderId="0" xfId="53" applyFont="1" applyAlignment="1">
      <alignment horizontal="right"/>
      <protection/>
    </xf>
    <xf numFmtId="0" fontId="35" fillId="0" borderId="0" xfId="53" applyFont="1" applyAlignment="1">
      <alignment horizontal="left" wrapText="1"/>
      <protection/>
    </xf>
    <xf numFmtId="0" fontId="36" fillId="0" borderId="0" xfId="0" applyFont="1" applyAlignment="1">
      <alignment horizontal="left" wrapText="1"/>
    </xf>
    <xf numFmtId="0" fontId="35" fillId="0" borderId="0" xfId="53" applyFont="1">
      <alignment/>
      <protection/>
    </xf>
    <xf numFmtId="0" fontId="35" fillId="0" borderId="0" xfId="53" applyFont="1" applyAlignment="1">
      <alignment horizontal="right"/>
      <protection/>
    </xf>
    <xf numFmtId="0" fontId="15" fillId="0" borderId="0" xfId="0" applyFont="1" applyAlignment="1">
      <alignment horizontal="left"/>
    </xf>
    <xf numFmtId="0" fontId="3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D16">
      <selection activeCell="A1" sqref="A1:L31"/>
    </sheetView>
  </sheetViews>
  <sheetFormatPr defaultColWidth="9.140625" defaultRowHeight="15"/>
  <cols>
    <col min="1" max="1" width="3.8515625" style="21" customWidth="1"/>
    <col min="2" max="2" width="71.8515625" style="21" customWidth="1"/>
    <col min="3" max="3" width="15.140625" style="21" customWidth="1"/>
    <col min="4" max="4" width="14.00390625" style="21" customWidth="1"/>
    <col min="5" max="5" width="14.28125" style="21" customWidth="1"/>
    <col min="6" max="7" width="11.28125" style="21" bestFit="1" customWidth="1"/>
    <col min="8" max="8" width="12.28125" style="21" bestFit="1" customWidth="1"/>
    <col min="9" max="9" width="13.00390625" style="21" customWidth="1"/>
    <col min="10" max="10" width="11.28125" style="21" bestFit="1" customWidth="1"/>
    <col min="11" max="11" width="14.140625" style="21" customWidth="1"/>
    <col min="12" max="16384" width="9.140625" style="21" customWidth="1"/>
  </cols>
  <sheetData>
    <row r="1" spans="8:11" ht="15.75">
      <c r="H1" s="69" t="s">
        <v>100</v>
      </c>
      <c r="I1" s="69"/>
      <c r="J1" s="69"/>
      <c r="K1" s="69"/>
    </row>
    <row r="2" spans="8:11" ht="15.75">
      <c r="H2" s="69" t="s">
        <v>101</v>
      </c>
      <c r="I2" s="69"/>
      <c r="J2" s="69"/>
      <c r="K2" s="69"/>
    </row>
    <row r="3" spans="8:11" ht="15.75">
      <c r="H3" s="69" t="s">
        <v>102</v>
      </c>
      <c r="I3" s="69"/>
      <c r="J3" s="69"/>
      <c r="K3" s="69"/>
    </row>
    <row r="4" spans="8:11" ht="15.75">
      <c r="H4" s="69" t="s">
        <v>95</v>
      </c>
      <c r="I4" s="69"/>
      <c r="J4" s="69"/>
      <c r="K4" s="69"/>
    </row>
    <row r="5" spans="8:12" ht="15.75">
      <c r="H5" s="70"/>
      <c r="I5" s="75" t="s">
        <v>3</v>
      </c>
      <c r="J5" s="76"/>
      <c r="K5" s="76"/>
      <c r="L5" s="76"/>
    </row>
    <row r="6" spans="2:11" ht="30.75" customHeight="1">
      <c r="B6" s="71" t="s">
        <v>0</v>
      </c>
      <c r="C6" s="72"/>
      <c r="D6" s="72"/>
      <c r="E6" s="72"/>
      <c r="F6" s="72"/>
      <c r="G6" s="72"/>
      <c r="H6" s="72"/>
      <c r="I6" s="72"/>
      <c r="J6" s="72"/>
      <c r="K6" s="72"/>
    </row>
    <row r="7" spans="2:11" s="73" customFormat="1" ht="18.75">
      <c r="B7" s="73" t="s">
        <v>1</v>
      </c>
      <c r="H7" s="74"/>
      <c r="I7" s="74"/>
      <c r="J7" s="74"/>
      <c r="K7" s="74"/>
    </row>
    <row r="8" spans="2:11" s="73" customFormat="1" ht="18.75">
      <c r="B8" s="73" t="s">
        <v>2</v>
      </c>
      <c r="H8" s="74"/>
      <c r="I8" s="74"/>
      <c r="J8" s="74"/>
      <c r="K8" s="74"/>
    </row>
    <row r="9" spans="1:7" ht="15" customHeight="1">
      <c r="A9" s="19"/>
      <c r="B9" s="20"/>
      <c r="C9" s="20"/>
      <c r="D9" s="20"/>
      <c r="E9" s="20"/>
      <c r="F9" s="20"/>
      <c r="G9" s="20"/>
    </row>
    <row r="10" spans="1:11" ht="17.25" customHeight="1">
      <c r="A10" s="19"/>
      <c r="B10" s="57" t="s">
        <v>17</v>
      </c>
      <c r="C10" s="58"/>
      <c r="D10" s="58"/>
      <c r="E10" s="58"/>
      <c r="F10" s="58"/>
      <c r="G10" s="58"/>
      <c r="H10" s="58"/>
      <c r="I10" s="58"/>
      <c r="J10" s="58"/>
      <c r="K10" s="58"/>
    </row>
    <row r="11" spans="1:11" ht="17.25" customHeight="1">
      <c r="A11" s="19"/>
      <c r="B11" s="61" t="s">
        <v>95</v>
      </c>
      <c r="C11" s="61"/>
      <c r="D11" s="61"/>
      <c r="E11" s="61"/>
      <c r="F11" s="61"/>
      <c r="G11" s="61"/>
      <c r="H11" s="61"/>
      <c r="I11" s="61"/>
      <c r="J11" s="61"/>
      <c r="K11" s="4"/>
    </row>
    <row r="12" spans="1:11" ht="15.75">
      <c r="A12" s="19"/>
      <c r="B12" s="59" t="s">
        <v>27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5" thickBot="1">
      <c r="A13" s="53" t="s">
        <v>28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28.5">
      <c r="A14" s="18" t="s">
        <v>4</v>
      </c>
      <c r="B14" s="15" t="s">
        <v>5</v>
      </c>
      <c r="C14" s="16" t="s">
        <v>6</v>
      </c>
      <c r="D14" s="16" t="s">
        <v>7</v>
      </c>
      <c r="E14" s="16" t="s">
        <v>8</v>
      </c>
      <c r="F14" s="16" t="s">
        <v>9</v>
      </c>
      <c r="G14" s="16" t="s">
        <v>10</v>
      </c>
      <c r="H14" s="16" t="s">
        <v>11</v>
      </c>
      <c r="I14" s="16" t="s">
        <v>12</v>
      </c>
      <c r="J14" s="16" t="s">
        <v>14</v>
      </c>
      <c r="K14" s="17" t="s">
        <v>15</v>
      </c>
    </row>
    <row r="15" spans="1:11" s="22" customFormat="1" ht="12.75">
      <c r="A15" s="12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  <c r="J15" s="13">
        <v>10</v>
      </c>
      <c r="K15" s="14">
        <v>11</v>
      </c>
    </row>
    <row r="16" spans="1:11" ht="18.75" customHeight="1">
      <c r="A16" s="12">
        <v>1</v>
      </c>
      <c r="B16" s="25" t="s">
        <v>30</v>
      </c>
      <c r="C16" s="49">
        <v>18583.7</v>
      </c>
      <c r="D16" s="49">
        <v>20930</v>
      </c>
      <c r="E16" s="49">
        <v>22940</v>
      </c>
      <c r="F16" s="49">
        <v>25140</v>
      </c>
      <c r="G16" s="49">
        <v>27650</v>
      </c>
      <c r="H16" s="49">
        <v>30400</v>
      </c>
      <c r="I16" s="49">
        <v>33300</v>
      </c>
      <c r="J16" s="33" t="s">
        <v>16</v>
      </c>
      <c r="K16" s="39" t="s">
        <v>16</v>
      </c>
    </row>
    <row r="17" spans="1:11" ht="29.25" customHeight="1">
      <c r="A17" s="12">
        <v>2</v>
      </c>
      <c r="B17" s="25" t="s">
        <v>29</v>
      </c>
      <c r="C17" s="35">
        <v>16860.3</v>
      </c>
      <c r="D17" s="35">
        <v>23442.1</v>
      </c>
      <c r="E17" s="35">
        <v>22940</v>
      </c>
      <c r="F17" s="35">
        <v>25140</v>
      </c>
      <c r="G17" s="35">
        <v>27650</v>
      </c>
      <c r="H17" s="35">
        <v>30400</v>
      </c>
      <c r="I17" s="35">
        <v>33300</v>
      </c>
      <c r="J17" s="35" t="s">
        <v>16</v>
      </c>
      <c r="K17" s="39" t="s">
        <v>16</v>
      </c>
    </row>
    <row r="18" spans="1:11" ht="15.75">
      <c r="A18" s="12">
        <v>3</v>
      </c>
      <c r="B18" s="26" t="s">
        <v>13</v>
      </c>
      <c r="C18" s="36" t="s">
        <v>16</v>
      </c>
      <c r="D18" s="50">
        <f aca="true" t="shared" si="0" ref="D18:I18">D17/C17*100</f>
        <v>139</v>
      </c>
      <c r="E18" s="50">
        <f t="shared" si="0"/>
        <v>97.9</v>
      </c>
      <c r="F18" s="50">
        <f t="shared" si="0"/>
        <v>109.6</v>
      </c>
      <c r="G18" s="50">
        <f t="shared" si="0"/>
        <v>110</v>
      </c>
      <c r="H18" s="50">
        <f t="shared" si="0"/>
        <v>109.9</v>
      </c>
      <c r="I18" s="50">
        <f t="shared" si="0"/>
        <v>109.5</v>
      </c>
      <c r="J18" s="35" t="s">
        <v>16</v>
      </c>
      <c r="K18" s="39" t="s">
        <v>16</v>
      </c>
    </row>
    <row r="19" spans="1:11" ht="46.5" customHeight="1">
      <c r="A19" s="12">
        <v>4</v>
      </c>
      <c r="B19" s="26" t="s">
        <v>31</v>
      </c>
      <c r="C19" s="51">
        <v>90.73</v>
      </c>
      <c r="D19" s="51">
        <v>112</v>
      </c>
      <c r="E19" s="51">
        <f>E17/E16</f>
        <v>1</v>
      </c>
      <c r="F19" s="51">
        <f>F17/F16</f>
        <v>1</v>
      </c>
      <c r="G19" s="51">
        <f>G17/G16</f>
        <v>1</v>
      </c>
      <c r="H19" s="51">
        <f>H17/H16</f>
        <v>1</v>
      </c>
      <c r="I19" s="51">
        <f>I17/I16</f>
        <v>1</v>
      </c>
      <c r="J19" s="35" t="s">
        <v>16</v>
      </c>
      <c r="K19" s="39" t="s">
        <v>16</v>
      </c>
    </row>
    <row r="20" spans="1:11" ht="17.25" customHeight="1">
      <c r="A20" s="12">
        <v>5</v>
      </c>
      <c r="B20" s="26" t="s">
        <v>18</v>
      </c>
      <c r="C20" s="35">
        <v>30.2</v>
      </c>
      <c r="D20" s="35">
        <v>30.2</v>
      </c>
      <c r="E20" s="35">
        <v>30.2</v>
      </c>
      <c r="F20" s="35">
        <v>30.2</v>
      </c>
      <c r="G20" s="35">
        <v>30.2</v>
      </c>
      <c r="H20" s="35">
        <v>30.2</v>
      </c>
      <c r="I20" s="35">
        <v>30.2</v>
      </c>
      <c r="J20" s="35" t="s">
        <v>16</v>
      </c>
      <c r="K20" s="39" t="s">
        <v>16</v>
      </c>
    </row>
    <row r="21" spans="1:11" ht="30">
      <c r="A21" s="12">
        <v>6</v>
      </c>
      <c r="B21" s="26" t="s">
        <v>32</v>
      </c>
      <c r="C21" s="35">
        <v>258</v>
      </c>
      <c r="D21" s="35">
        <v>239</v>
      </c>
      <c r="E21" s="35">
        <v>226</v>
      </c>
      <c r="F21" s="35">
        <v>226</v>
      </c>
      <c r="G21" s="35">
        <v>226</v>
      </c>
      <c r="H21" s="35">
        <v>226</v>
      </c>
      <c r="I21" s="35">
        <v>226</v>
      </c>
      <c r="J21" s="35" t="s">
        <v>16</v>
      </c>
      <c r="K21" s="39" t="s">
        <v>16</v>
      </c>
    </row>
    <row r="22" spans="1:11" ht="33" customHeight="1">
      <c r="A22" s="12">
        <v>7</v>
      </c>
      <c r="B22" s="26" t="s">
        <v>33</v>
      </c>
      <c r="C22" s="52">
        <f>C17*C21*1.302*12/1000</f>
        <v>67963.7</v>
      </c>
      <c r="D22" s="52">
        <f aca="true" t="shared" si="1" ref="D22:I22">D17*D21*1.302*12/1000</f>
        <v>87536</v>
      </c>
      <c r="E22" s="52">
        <f t="shared" si="1"/>
        <v>81001.7</v>
      </c>
      <c r="F22" s="52">
        <f t="shared" si="1"/>
        <v>88769.9</v>
      </c>
      <c r="G22" s="52">
        <f t="shared" si="1"/>
        <v>97632.8</v>
      </c>
      <c r="H22" s="52">
        <f t="shared" si="1"/>
        <v>107343.1</v>
      </c>
      <c r="I22" s="52">
        <f t="shared" si="1"/>
        <v>117583.1</v>
      </c>
      <c r="J22" s="35" t="s">
        <v>16</v>
      </c>
      <c r="K22" s="39" t="s">
        <v>16</v>
      </c>
    </row>
    <row r="23" spans="1:11" ht="47.25" customHeight="1">
      <c r="A23" s="12">
        <v>8</v>
      </c>
      <c r="B23" s="26" t="s">
        <v>34</v>
      </c>
      <c r="C23" s="35" t="s">
        <v>16</v>
      </c>
      <c r="D23" s="50">
        <v>19572.3</v>
      </c>
      <c r="E23" s="50">
        <v>13038</v>
      </c>
      <c r="F23" s="50">
        <v>20806.2</v>
      </c>
      <c r="G23" s="50">
        <v>29669.1</v>
      </c>
      <c r="H23" s="50">
        <v>39379.4</v>
      </c>
      <c r="I23" s="50">
        <v>49619.4</v>
      </c>
      <c r="J23" s="35">
        <v>53416.5</v>
      </c>
      <c r="K23" s="40">
        <v>172084.4</v>
      </c>
    </row>
    <row r="24" spans="1:11" ht="58.5" customHeight="1">
      <c r="A24" s="12">
        <v>9</v>
      </c>
      <c r="B24" s="26" t="s">
        <v>35</v>
      </c>
      <c r="C24" s="35">
        <v>0</v>
      </c>
      <c r="D24" s="50">
        <v>19572.3</v>
      </c>
      <c r="E24" s="50">
        <v>13038</v>
      </c>
      <c r="F24" s="50">
        <v>20806.2</v>
      </c>
      <c r="G24" s="50">
        <v>29669.1</v>
      </c>
      <c r="H24" s="50">
        <v>39379.4</v>
      </c>
      <c r="I24" s="50">
        <v>49619.4</v>
      </c>
      <c r="J24" s="50">
        <v>53416.5</v>
      </c>
      <c r="K24" s="50">
        <v>172084.4</v>
      </c>
    </row>
    <row r="25" spans="1:11" ht="30">
      <c r="A25" s="12">
        <v>10</v>
      </c>
      <c r="B25" s="26" t="s">
        <v>36</v>
      </c>
      <c r="C25" s="35" t="s">
        <v>16</v>
      </c>
      <c r="D25" s="50">
        <v>19572.3</v>
      </c>
      <c r="E25" s="35">
        <v>13038</v>
      </c>
      <c r="F25" s="35">
        <v>20806.2</v>
      </c>
      <c r="G25" s="35">
        <v>29669.1</v>
      </c>
      <c r="H25" s="35">
        <v>39379.4</v>
      </c>
      <c r="I25" s="35">
        <v>49619.4</v>
      </c>
      <c r="J25" s="35">
        <v>53416.5</v>
      </c>
      <c r="K25" s="40">
        <v>172084.4</v>
      </c>
    </row>
    <row r="26" spans="1:11" ht="15">
      <c r="A26" s="12">
        <v>11</v>
      </c>
      <c r="B26" s="26" t="s">
        <v>37</v>
      </c>
      <c r="C26" s="35" t="s">
        <v>16</v>
      </c>
      <c r="D26" s="37"/>
      <c r="E26" s="37"/>
      <c r="F26" s="37"/>
      <c r="G26" s="37"/>
      <c r="H26" s="37"/>
      <c r="I26" s="37"/>
      <c r="J26" s="37"/>
      <c r="K26" s="34"/>
    </row>
    <row r="27" spans="1:11" ht="26.25" customHeight="1">
      <c r="A27" s="12">
        <v>12</v>
      </c>
      <c r="B27" s="26" t="s">
        <v>38</v>
      </c>
      <c r="C27" s="35" t="s">
        <v>16</v>
      </c>
      <c r="D27" s="37"/>
      <c r="E27" s="37"/>
      <c r="F27" s="37"/>
      <c r="G27" s="37"/>
      <c r="H27" s="37"/>
      <c r="I27" s="37"/>
      <c r="J27" s="37"/>
      <c r="K27" s="34"/>
    </row>
    <row r="28" spans="1:11" ht="15">
      <c r="A28" s="12">
        <v>13</v>
      </c>
      <c r="B28" s="26" t="s">
        <v>39</v>
      </c>
      <c r="C28" s="35" t="s">
        <v>16</v>
      </c>
      <c r="D28" s="37"/>
      <c r="E28" s="37"/>
      <c r="F28" s="37"/>
      <c r="G28" s="37"/>
      <c r="H28" s="37"/>
      <c r="I28" s="37"/>
      <c r="J28" s="37"/>
      <c r="K28" s="34"/>
    </row>
    <row r="29" spans="1:11" ht="28.5" customHeight="1">
      <c r="A29" s="12">
        <v>14</v>
      </c>
      <c r="B29" s="26" t="s">
        <v>40</v>
      </c>
      <c r="C29" s="35" t="s">
        <v>16</v>
      </c>
      <c r="D29" s="37"/>
      <c r="E29" s="37"/>
      <c r="F29" s="37"/>
      <c r="G29" s="37"/>
      <c r="H29" s="37"/>
      <c r="I29" s="37"/>
      <c r="J29" s="37"/>
      <c r="K29" s="34"/>
    </row>
    <row r="30" spans="1:11" ht="46.5" customHeight="1" thickBot="1">
      <c r="A30" s="23">
        <v>15</v>
      </c>
      <c r="B30" s="27" t="s">
        <v>19</v>
      </c>
      <c r="C30" s="38" t="s">
        <v>16</v>
      </c>
      <c r="D30" s="37">
        <v>1</v>
      </c>
      <c r="E30" s="37">
        <v>1</v>
      </c>
      <c r="F30" s="37">
        <v>1</v>
      </c>
      <c r="G30" s="37">
        <v>1</v>
      </c>
      <c r="H30" s="37">
        <v>1</v>
      </c>
      <c r="I30" s="37">
        <v>1</v>
      </c>
      <c r="J30" s="37">
        <v>1</v>
      </c>
      <c r="K30" s="37">
        <v>1</v>
      </c>
    </row>
  </sheetData>
  <sheetProtection/>
  <mergeCells count="10">
    <mergeCell ref="B6:K6"/>
    <mergeCell ref="H1:K1"/>
    <mergeCell ref="H2:K2"/>
    <mergeCell ref="H3:K3"/>
    <mergeCell ref="H4:K4"/>
    <mergeCell ref="A13:K13"/>
    <mergeCell ref="B10:K10"/>
    <mergeCell ref="B12:K12"/>
    <mergeCell ref="B11:J11"/>
    <mergeCell ref="I5:L5"/>
  </mergeCells>
  <printOptions/>
  <pageMargins left="0.5905511811023623" right="0.3937007874015748" top="0.7874015748031497" bottom="0.3937007874015748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0">
      <selection activeCell="K18" sqref="K18"/>
    </sheetView>
  </sheetViews>
  <sheetFormatPr defaultColWidth="9.140625" defaultRowHeight="15"/>
  <cols>
    <col min="1" max="1" width="3.8515625" style="21" customWidth="1"/>
    <col min="2" max="2" width="64.421875" style="21" customWidth="1"/>
    <col min="3" max="3" width="13.28125" style="21" customWidth="1"/>
    <col min="4" max="4" width="11.7109375" style="21" customWidth="1"/>
    <col min="5" max="5" width="13.28125" style="21" customWidth="1"/>
    <col min="6" max="8" width="11.28125" style="21" bestFit="1" customWidth="1"/>
    <col min="9" max="9" width="11.57421875" style="21" customWidth="1"/>
    <col min="10" max="10" width="11.28125" style="21" bestFit="1" customWidth="1"/>
    <col min="11" max="11" width="12.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28.5" customHeight="1">
      <c r="A8" s="12">
        <v>1</v>
      </c>
      <c r="B8" s="25" t="s">
        <v>44</v>
      </c>
      <c r="C8" s="41">
        <v>9973.2</v>
      </c>
      <c r="D8" s="41">
        <v>15361.6</v>
      </c>
      <c r="E8" s="41">
        <v>16836.8</v>
      </c>
      <c r="F8" s="41">
        <v>18451.5</v>
      </c>
      <c r="G8" s="41">
        <v>20293.8</v>
      </c>
      <c r="H8" s="41">
        <v>22312.1</v>
      </c>
      <c r="I8" s="41">
        <v>24440.6</v>
      </c>
      <c r="J8" s="41" t="s">
        <v>16</v>
      </c>
      <c r="K8" s="42" t="s">
        <v>16</v>
      </c>
    </row>
    <row r="9" spans="1:11" ht="28.5" customHeight="1">
      <c r="A9" s="12"/>
      <c r="B9" s="26" t="s">
        <v>45</v>
      </c>
      <c r="C9" s="41">
        <v>514</v>
      </c>
      <c r="D9" s="41">
        <v>518</v>
      </c>
      <c r="E9" s="41">
        <v>510</v>
      </c>
      <c r="F9" s="41">
        <v>510</v>
      </c>
      <c r="G9" s="41">
        <v>510</v>
      </c>
      <c r="H9" s="41">
        <v>510</v>
      </c>
      <c r="I9" s="41">
        <v>510</v>
      </c>
      <c r="J9" s="41">
        <v>0</v>
      </c>
      <c r="K9" s="42">
        <v>0</v>
      </c>
    </row>
    <row r="10" spans="1:11" ht="30" customHeight="1">
      <c r="A10" s="12"/>
      <c r="B10" s="26" t="s">
        <v>43</v>
      </c>
      <c r="C10" s="43">
        <f>SUM(C8*C9)*1.302*12/1000</f>
        <v>80092.1</v>
      </c>
      <c r="D10" s="43">
        <f aca="true" t="shared" si="0" ref="D10:I10">SUM(D8*D9)*1.302*12/1000</f>
        <v>124325</v>
      </c>
      <c r="E10" s="43">
        <f t="shared" si="0"/>
        <v>134159.7</v>
      </c>
      <c r="F10" s="43">
        <f t="shared" si="0"/>
        <v>147026</v>
      </c>
      <c r="G10" s="43">
        <f t="shared" si="0"/>
        <v>161705.9</v>
      </c>
      <c r="H10" s="43">
        <f t="shared" si="0"/>
        <v>177788.2</v>
      </c>
      <c r="I10" s="43">
        <f t="shared" si="0"/>
        <v>194748.6</v>
      </c>
      <c r="J10" s="41"/>
      <c r="K10" s="42"/>
    </row>
    <row r="11" spans="1:11" ht="29.25" customHeight="1">
      <c r="A11" s="12">
        <v>2</v>
      </c>
      <c r="B11" s="25" t="s">
        <v>46</v>
      </c>
      <c r="C11" s="41">
        <v>10745.3</v>
      </c>
      <c r="D11" s="41">
        <v>15045.14</v>
      </c>
      <c r="E11" s="41">
        <v>16836.8</v>
      </c>
      <c r="F11" s="41">
        <v>18451.5</v>
      </c>
      <c r="G11" s="41">
        <v>20293.8</v>
      </c>
      <c r="H11" s="41">
        <v>22312.1</v>
      </c>
      <c r="I11" s="41">
        <v>24440.6</v>
      </c>
      <c r="J11" s="41" t="s">
        <v>16</v>
      </c>
      <c r="K11" s="42" t="s">
        <v>16</v>
      </c>
    </row>
    <row r="12" spans="1:11" ht="15.75">
      <c r="A12" s="12">
        <v>3</v>
      </c>
      <c r="B12" s="26" t="s">
        <v>13</v>
      </c>
      <c r="C12" s="44">
        <v>0</v>
      </c>
      <c r="D12" s="50">
        <f aca="true" t="shared" si="1" ref="D12:I12">D11/C11*100</f>
        <v>140</v>
      </c>
      <c r="E12" s="50">
        <f t="shared" si="1"/>
        <v>111.9</v>
      </c>
      <c r="F12" s="50">
        <f t="shared" si="1"/>
        <v>109.6</v>
      </c>
      <c r="G12" s="50">
        <f t="shared" si="1"/>
        <v>110</v>
      </c>
      <c r="H12" s="50">
        <f t="shared" si="1"/>
        <v>109.9</v>
      </c>
      <c r="I12" s="50">
        <f t="shared" si="1"/>
        <v>109.5</v>
      </c>
      <c r="J12" s="41" t="s">
        <v>16</v>
      </c>
      <c r="K12" s="42" t="s">
        <v>16</v>
      </c>
    </row>
    <row r="13" spans="1:11" ht="63" customHeight="1">
      <c r="A13" s="12">
        <v>4</v>
      </c>
      <c r="B13" s="26" t="s">
        <v>47</v>
      </c>
      <c r="C13" s="45">
        <f>SUM(C11/C8)*100</f>
        <v>107.74</v>
      </c>
      <c r="D13" s="45">
        <f aca="true" t="shared" si="2" ref="D13:I13">SUM(D11/D8)*100</f>
        <v>97.94</v>
      </c>
      <c r="E13" s="45">
        <f t="shared" si="2"/>
        <v>100</v>
      </c>
      <c r="F13" s="45">
        <f t="shared" si="2"/>
        <v>100</v>
      </c>
      <c r="G13" s="45">
        <f t="shared" si="2"/>
        <v>100</v>
      </c>
      <c r="H13" s="45">
        <f t="shared" si="2"/>
        <v>100</v>
      </c>
      <c r="I13" s="45">
        <f t="shared" si="2"/>
        <v>100</v>
      </c>
      <c r="J13" s="41" t="s">
        <v>16</v>
      </c>
      <c r="K13" s="42" t="s">
        <v>16</v>
      </c>
    </row>
    <row r="14" spans="1:11" ht="17.25" customHeight="1">
      <c r="A14" s="12">
        <v>5</v>
      </c>
      <c r="B14" s="26" t="s">
        <v>18</v>
      </c>
      <c r="C14" s="41">
        <v>30.2</v>
      </c>
      <c r="D14" s="41">
        <v>30.2</v>
      </c>
      <c r="E14" s="41">
        <v>30.2</v>
      </c>
      <c r="F14" s="41">
        <v>30.2</v>
      </c>
      <c r="G14" s="41">
        <v>30.2</v>
      </c>
      <c r="H14" s="41">
        <v>30.2</v>
      </c>
      <c r="I14" s="41">
        <v>30.2</v>
      </c>
      <c r="J14" s="41" t="s">
        <v>16</v>
      </c>
      <c r="K14" s="42" t="s">
        <v>16</v>
      </c>
    </row>
    <row r="15" spans="1:11" ht="30">
      <c r="A15" s="12">
        <v>6</v>
      </c>
      <c r="B15" s="26" t="s">
        <v>48</v>
      </c>
      <c r="C15" s="41">
        <v>35</v>
      </c>
      <c r="D15" s="41">
        <v>36</v>
      </c>
      <c r="E15" s="41">
        <v>33</v>
      </c>
      <c r="F15" s="41">
        <v>33</v>
      </c>
      <c r="G15" s="41">
        <v>33</v>
      </c>
      <c r="H15" s="41">
        <v>33</v>
      </c>
      <c r="I15" s="41">
        <v>33</v>
      </c>
      <c r="J15" s="41" t="s">
        <v>16</v>
      </c>
      <c r="K15" s="42" t="s">
        <v>16</v>
      </c>
    </row>
    <row r="16" spans="1:11" ht="33.75" customHeight="1">
      <c r="A16" s="12">
        <v>7</v>
      </c>
      <c r="B16" s="26" t="s">
        <v>33</v>
      </c>
      <c r="C16" s="52">
        <f>C11*C15*1.302*12/1000</f>
        <v>5876</v>
      </c>
      <c r="D16" s="52">
        <f aca="true" t="shared" si="3" ref="D16:I16">D11*D15*1.302*12/1000</f>
        <v>8462.3</v>
      </c>
      <c r="E16" s="52">
        <f t="shared" si="3"/>
        <v>8680.9</v>
      </c>
      <c r="F16" s="52">
        <f t="shared" si="3"/>
        <v>9513.4</v>
      </c>
      <c r="G16" s="52">
        <f t="shared" si="3"/>
        <v>10463.3</v>
      </c>
      <c r="H16" s="52">
        <f t="shared" si="3"/>
        <v>11503.9</v>
      </c>
      <c r="I16" s="52">
        <f t="shared" si="3"/>
        <v>12601.4</v>
      </c>
      <c r="J16" s="41" t="s">
        <v>16</v>
      </c>
      <c r="K16" s="42" t="s">
        <v>16</v>
      </c>
    </row>
    <row r="17" spans="1:11" ht="44.25" customHeight="1">
      <c r="A17" s="12">
        <v>8</v>
      </c>
      <c r="B17" s="26" t="s">
        <v>49</v>
      </c>
      <c r="C17" s="41" t="s">
        <v>16</v>
      </c>
      <c r="D17" s="50">
        <f>SUM(D16-C16)</f>
        <v>2586.3</v>
      </c>
      <c r="E17" s="50">
        <f>SUM(E16-C16)</f>
        <v>2804.9</v>
      </c>
      <c r="F17" s="50">
        <v>3637.4</v>
      </c>
      <c r="G17" s="50">
        <v>4587.3</v>
      </c>
      <c r="H17" s="50">
        <v>5627.9</v>
      </c>
      <c r="I17" s="50">
        <v>6725.4</v>
      </c>
      <c r="J17" s="50">
        <v>9028.6</v>
      </c>
      <c r="K17" s="50">
        <v>25969.2</v>
      </c>
    </row>
    <row r="18" spans="1:11" ht="60.75" customHeight="1">
      <c r="A18" s="12">
        <v>9</v>
      </c>
      <c r="B18" s="26" t="s">
        <v>50</v>
      </c>
      <c r="C18" s="41"/>
      <c r="D18" s="50">
        <v>2586.3</v>
      </c>
      <c r="E18" s="50">
        <v>2804.9</v>
      </c>
      <c r="F18" s="50">
        <v>3637.4</v>
      </c>
      <c r="G18" s="50">
        <v>4587.3</v>
      </c>
      <c r="H18" s="50">
        <v>5627.9</v>
      </c>
      <c r="I18" s="50">
        <v>6725.4</v>
      </c>
      <c r="J18" s="50">
        <v>9028.6</v>
      </c>
      <c r="K18" s="47">
        <v>25969.2</v>
      </c>
    </row>
    <row r="19" spans="1:11" ht="30">
      <c r="A19" s="12">
        <v>10</v>
      </c>
      <c r="B19" s="26" t="s">
        <v>36</v>
      </c>
      <c r="C19" s="41" t="s">
        <v>16</v>
      </c>
      <c r="D19" s="50">
        <f>SUM(D18-C18)</f>
        <v>2586.3</v>
      </c>
      <c r="E19" s="50">
        <f>SUM(E18-C18)</f>
        <v>2804.9</v>
      </c>
      <c r="F19" s="50">
        <v>3637.4</v>
      </c>
      <c r="G19" s="50">
        <v>4587.3</v>
      </c>
      <c r="H19" s="50">
        <v>5627.9</v>
      </c>
      <c r="I19" s="50">
        <v>6725.4</v>
      </c>
      <c r="J19" s="50">
        <v>9028.6</v>
      </c>
      <c r="K19" s="47">
        <v>25969.2</v>
      </c>
    </row>
    <row r="20" spans="1:11" ht="15">
      <c r="A20" s="12">
        <v>11</v>
      </c>
      <c r="B20" s="26" t="s">
        <v>37</v>
      </c>
      <c r="C20" s="41" t="s">
        <v>16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</row>
    <row r="21" spans="1:11" ht="29.25" customHeight="1">
      <c r="A21" s="12">
        <v>12</v>
      </c>
      <c r="B21" s="26" t="s">
        <v>38</v>
      </c>
      <c r="C21" s="41" t="s">
        <v>16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ht="15">
      <c r="A22" s="12">
        <v>13</v>
      </c>
      <c r="B22" s="26" t="s">
        <v>39</v>
      </c>
      <c r="C22" s="41" t="s">
        <v>16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</row>
    <row r="23" spans="1:11" ht="27.75" customHeight="1">
      <c r="A23" s="12">
        <v>14</v>
      </c>
      <c r="B23" s="26" t="s">
        <v>40</v>
      </c>
      <c r="C23" s="41" t="s">
        <v>16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</row>
    <row r="24" spans="1:11" ht="48" customHeight="1" thickBot="1">
      <c r="A24" s="23">
        <v>15</v>
      </c>
      <c r="B24" s="27" t="s">
        <v>19</v>
      </c>
      <c r="C24" s="48" t="s">
        <v>16</v>
      </c>
      <c r="D24" s="46">
        <f>SUM(D19/D17)*100%</f>
        <v>1</v>
      </c>
      <c r="E24" s="46">
        <f aca="true" t="shared" si="4" ref="E24:J24">SUM(E19/E17)*100%</f>
        <v>1</v>
      </c>
      <c r="F24" s="46">
        <f t="shared" si="4"/>
        <v>1</v>
      </c>
      <c r="G24" s="46">
        <f t="shared" si="4"/>
        <v>1</v>
      </c>
      <c r="H24" s="46">
        <f t="shared" si="4"/>
        <v>1</v>
      </c>
      <c r="I24" s="46">
        <f t="shared" si="4"/>
        <v>1</v>
      </c>
      <c r="J24" s="46">
        <f t="shared" si="4"/>
        <v>1</v>
      </c>
      <c r="K24" s="46">
        <v>1</v>
      </c>
    </row>
  </sheetData>
  <sheetProtection/>
  <mergeCells count="5">
    <mergeCell ref="A5:K5"/>
    <mergeCell ref="B2:K2"/>
    <mergeCell ref="I1:K1"/>
    <mergeCell ref="C3:G3"/>
    <mergeCell ref="B4:K4"/>
  </mergeCells>
  <printOptions/>
  <pageMargins left="0.7086614173228347" right="0.7086614173228347" top="0.35433070866141736" bottom="0.35433070866141736" header="0.31496062992125984" footer="0.31496062992125984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C7">
      <selection activeCell="J20" sqref="J20"/>
    </sheetView>
  </sheetViews>
  <sheetFormatPr defaultColWidth="9.140625" defaultRowHeight="15"/>
  <cols>
    <col min="1" max="1" width="3.8515625" style="21" customWidth="1"/>
    <col min="2" max="2" width="71.8515625" style="21" customWidth="1"/>
    <col min="3" max="3" width="17.00390625" style="21" customWidth="1"/>
    <col min="4" max="4" width="14.00390625" style="21" customWidth="1"/>
    <col min="5" max="5" width="14.28125" style="21" customWidth="1"/>
    <col min="6" max="8" width="11.28125" style="21" bestFit="1" customWidth="1"/>
    <col min="9" max="9" width="11.4218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 t="s">
        <v>94</v>
      </c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51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18.75" customHeight="1">
      <c r="A8" s="12">
        <v>1</v>
      </c>
      <c r="B8" s="25" t="s">
        <v>52</v>
      </c>
      <c r="C8" s="41">
        <v>17449</v>
      </c>
      <c r="D8" s="41">
        <v>21463.8</v>
      </c>
      <c r="E8" s="41">
        <v>23525.1</v>
      </c>
      <c r="F8" s="41">
        <v>25781.2</v>
      </c>
      <c r="G8" s="41">
        <v>28355.2</v>
      </c>
      <c r="H8" s="41">
        <v>31175.3</v>
      </c>
      <c r="I8" s="41">
        <v>34149.3</v>
      </c>
      <c r="J8" s="24" t="s">
        <v>16</v>
      </c>
      <c r="K8" s="28" t="s">
        <v>16</v>
      </c>
    </row>
    <row r="9" spans="1:11" ht="24" customHeight="1">
      <c r="A9" s="12"/>
      <c r="B9" s="26" t="s">
        <v>53</v>
      </c>
      <c r="C9" s="41">
        <v>219</v>
      </c>
      <c r="D9" s="41">
        <v>206</v>
      </c>
      <c r="E9" s="41">
        <v>201</v>
      </c>
      <c r="F9" s="41">
        <v>201</v>
      </c>
      <c r="G9" s="41">
        <v>201</v>
      </c>
      <c r="H9" s="41">
        <v>201</v>
      </c>
      <c r="I9" s="41">
        <v>201</v>
      </c>
      <c r="J9" s="24">
        <v>0</v>
      </c>
      <c r="K9" s="28">
        <v>0</v>
      </c>
    </row>
    <row r="10" spans="1:11" ht="29.25" customHeight="1">
      <c r="A10" s="12"/>
      <c r="B10" s="26" t="s">
        <v>54</v>
      </c>
      <c r="C10" s="41">
        <v>59704.9</v>
      </c>
      <c r="D10" s="41">
        <v>69082.1</v>
      </c>
      <c r="E10" s="41">
        <v>73878.8</v>
      </c>
      <c r="F10" s="41">
        <v>80963.8</v>
      </c>
      <c r="G10" s="41">
        <v>89047.4</v>
      </c>
      <c r="H10" s="41">
        <v>97903.7</v>
      </c>
      <c r="I10" s="41">
        <v>107243.3</v>
      </c>
      <c r="J10" s="24">
        <v>0</v>
      </c>
      <c r="K10" s="28">
        <v>0</v>
      </c>
    </row>
    <row r="11" spans="1:11" ht="29.25" customHeight="1">
      <c r="A11" s="12">
        <v>2</v>
      </c>
      <c r="B11" s="25" t="s">
        <v>55</v>
      </c>
      <c r="C11" s="41">
        <v>9238.5</v>
      </c>
      <c r="D11" s="41">
        <v>13854.8</v>
      </c>
      <c r="E11" s="41">
        <v>16001</v>
      </c>
      <c r="F11" s="41">
        <v>17535.5</v>
      </c>
      <c r="G11" s="41">
        <v>19286.3</v>
      </c>
      <c r="H11" s="41">
        <v>21204.5</v>
      </c>
      <c r="I11" s="41">
        <v>23227.3</v>
      </c>
      <c r="J11" s="24" t="s">
        <v>16</v>
      </c>
      <c r="K11" s="28" t="s">
        <v>16</v>
      </c>
    </row>
    <row r="12" spans="1:11" ht="15">
      <c r="A12" s="12">
        <v>3</v>
      </c>
      <c r="B12" s="26" t="s">
        <v>13</v>
      </c>
      <c r="C12" s="44">
        <v>0</v>
      </c>
      <c r="D12" s="45">
        <v>150</v>
      </c>
      <c r="E12" s="45">
        <v>114.3</v>
      </c>
      <c r="F12" s="45">
        <v>109.6</v>
      </c>
      <c r="G12" s="45">
        <v>110</v>
      </c>
      <c r="H12" s="45">
        <v>109.5</v>
      </c>
      <c r="I12" s="45">
        <v>109.5</v>
      </c>
      <c r="J12" s="24" t="s">
        <v>16</v>
      </c>
      <c r="K12" s="28" t="s">
        <v>16</v>
      </c>
    </row>
    <row r="13" spans="1:11" ht="46.5" customHeight="1">
      <c r="A13" s="12">
        <v>4</v>
      </c>
      <c r="B13" s="26" t="s">
        <v>57</v>
      </c>
      <c r="C13" s="45" t="s">
        <v>99</v>
      </c>
      <c r="D13" s="45">
        <v>0.66</v>
      </c>
      <c r="E13" s="45">
        <v>0.7</v>
      </c>
      <c r="F13" s="45">
        <v>0.7</v>
      </c>
      <c r="G13" s="45">
        <v>0.7</v>
      </c>
      <c r="H13" s="45">
        <v>0.7</v>
      </c>
      <c r="I13" s="45">
        <v>0.7</v>
      </c>
      <c r="J13" s="24" t="s">
        <v>16</v>
      </c>
      <c r="K13" s="28" t="s">
        <v>16</v>
      </c>
    </row>
    <row r="14" spans="1:11" ht="17.25" customHeight="1">
      <c r="A14" s="12">
        <v>5</v>
      </c>
      <c r="B14" s="26" t="s">
        <v>18</v>
      </c>
      <c r="C14" s="41">
        <v>30.2</v>
      </c>
      <c r="D14" s="41">
        <v>30.2</v>
      </c>
      <c r="E14" s="41">
        <v>30.2</v>
      </c>
      <c r="F14" s="41">
        <v>30.2</v>
      </c>
      <c r="G14" s="41">
        <v>30.2</v>
      </c>
      <c r="H14" s="41">
        <v>30.2</v>
      </c>
      <c r="I14" s="41">
        <v>30.2</v>
      </c>
      <c r="J14" s="24" t="s">
        <v>16</v>
      </c>
      <c r="K14" s="28" t="s">
        <v>16</v>
      </c>
    </row>
    <row r="15" spans="1:11" ht="30">
      <c r="A15" s="12">
        <v>6</v>
      </c>
      <c r="B15" s="26" t="s">
        <v>58</v>
      </c>
      <c r="C15" s="41">
        <v>19</v>
      </c>
      <c r="D15" s="41">
        <v>14</v>
      </c>
      <c r="E15" s="41">
        <v>8</v>
      </c>
      <c r="F15" s="41">
        <v>8</v>
      </c>
      <c r="G15" s="41">
        <v>8</v>
      </c>
      <c r="H15" s="41">
        <v>8</v>
      </c>
      <c r="I15" s="41">
        <v>8</v>
      </c>
      <c r="J15" s="24" t="s">
        <v>16</v>
      </c>
      <c r="K15" s="28" t="s">
        <v>16</v>
      </c>
    </row>
    <row r="16" spans="1:11" ht="26.25" customHeight="1">
      <c r="A16" s="12">
        <v>7</v>
      </c>
      <c r="B16" s="26" t="s">
        <v>33</v>
      </c>
      <c r="C16" s="45">
        <f>SUM((C11*C15)*1.302*12)/1000</f>
        <v>2742.5</v>
      </c>
      <c r="D16" s="45">
        <f aca="true" t="shared" si="0" ref="D16:I16">SUM((D11*D15)*1.302*12)/1000</f>
        <v>3030.54</v>
      </c>
      <c r="E16" s="45">
        <f t="shared" si="0"/>
        <v>2000</v>
      </c>
      <c r="F16" s="45">
        <f t="shared" si="0"/>
        <v>2191.8</v>
      </c>
      <c r="G16" s="45">
        <f t="shared" si="0"/>
        <v>2410.63</v>
      </c>
      <c r="H16" s="45">
        <f t="shared" si="0"/>
        <v>2650.39</v>
      </c>
      <c r="I16" s="45">
        <f t="shared" si="0"/>
        <v>2903.23</v>
      </c>
      <c r="J16" s="24" t="s">
        <v>16</v>
      </c>
      <c r="K16" s="28" t="s">
        <v>16</v>
      </c>
    </row>
    <row r="17" spans="1:11" ht="42" customHeight="1">
      <c r="A17" s="12">
        <v>8</v>
      </c>
      <c r="B17" s="26" t="s">
        <v>59</v>
      </c>
      <c r="C17" s="41" t="s">
        <v>16</v>
      </c>
      <c r="D17" s="46">
        <f>SUM(D16-C16)</f>
        <v>288.04</v>
      </c>
      <c r="E17" s="46">
        <f>SUM(E16-C16)</f>
        <v>-742.5</v>
      </c>
      <c r="F17" s="46">
        <f>SUM(F16-C16)</f>
        <v>-550.7</v>
      </c>
      <c r="G17" s="46">
        <f>SUM(G16-C16)</f>
        <v>-331.87</v>
      </c>
      <c r="H17" s="46">
        <f>SUM(H16-C16)</f>
        <v>-92.11</v>
      </c>
      <c r="I17" s="46">
        <f>SUM(I16-C16)</f>
        <v>160.73</v>
      </c>
      <c r="J17" s="8">
        <f>SUM(D17+E17+F17)</f>
        <v>-1005.16</v>
      </c>
      <c r="K17" s="9">
        <f>SUM(D17+E17+F17+G17+H17+I17)</f>
        <v>-1268.41</v>
      </c>
    </row>
    <row r="18" spans="1:11" ht="58.5" customHeight="1">
      <c r="A18" s="12">
        <v>9</v>
      </c>
      <c r="B18" s="26" t="s">
        <v>60</v>
      </c>
      <c r="C18" s="41"/>
      <c r="D18" s="46">
        <f>D17</f>
        <v>288.04</v>
      </c>
      <c r="E18" s="46">
        <f aca="true" t="shared" si="1" ref="E18:K18">E17</f>
        <v>-742.5</v>
      </c>
      <c r="F18" s="46">
        <f t="shared" si="1"/>
        <v>-550.7</v>
      </c>
      <c r="G18" s="46">
        <f t="shared" si="1"/>
        <v>-331.87</v>
      </c>
      <c r="H18" s="46">
        <f t="shared" si="1"/>
        <v>-92.11</v>
      </c>
      <c r="I18" s="46">
        <f t="shared" si="1"/>
        <v>160.73</v>
      </c>
      <c r="J18" s="46">
        <f t="shared" si="1"/>
        <v>-1005.16</v>
      </c>
      <c r="K18" s="46">
        <f t="shared" si="1"/>
        <v>-1268.41</v>
      </c>
    </row>
    <row r="19" spans="1:11" ht="30">
      <c r="A19" s="12">
        <v>10</v>
      </c>
      <c r="B19" s="26" t="s">
        <v>36</v>
      </c>
      <c r="C19" s="41" t="s">
        <v>16</v>
      </c>
      <c r="D19" s="41">
        <v>288.04</v>
      </c>
      <c r="E19" s="41">
        <v>-742.5</v>
      </c>
      <c r="F19" s="41">
        <v>-550.7</v>
      </c>
      <c r="G19" s="41">
        <v>-331.87</v>
      </c>
      <c r="H19" s="41">
        <v>-92.11</v>
      </c>
      <c r="I19" s="41">
        <v>-160.73</v>
      </c>
      <c r="J19" s="8">
        <v>-1005.61</v>
      </c>
      <c r="K19" s="9">
        <v>-1268.42</v>
      </c>
    </row>
    <row r="20" spans="1:11" ht="15">
      <c r="A20" s="12">
        <v>11</v>
      </c>
      <c r="B20" s="26" t="s">
        <v>37</v>
      </c>
      <c r="C20" s="41" t="s">
        <v>16</v>
      </c>
      <c r="D20" s="41"/>
      <c r="E20" s="41"/>
      <c r="F20" s="41"/>
      <c r="G20" s="41"/>
      <c r="H20" s="41"/>
      <c r="I20" s="41"/>
      <c r="J20" s="8"/>
      <c r="K20" s="9"/>
    </row>
    <row r="21" spans="1:11" ht="26.25" customHeight="1">
      <c r="A21" s="12">
        <v>12</v>
      </c>
      <c r="B21" s="26" t="s">
        <v>38</v>
      </c>
      <c r="C21" s="41" t="s">
        <v>16</v>
      </c>
      <c r="D21" s="41"/>
      <c r="E21" s="41"/>
      <c r="F21" s="41"/>
      <c r="G21" s="41"/>
      <c r="H21" s="41"/>
      <c r="I21" s="41"/>
      <c r="J21" s="8"/>
      <c r="K21" s="9"/>
    </row>
    <row r="22" spans="1:11" ht="15">
      <c r="A22" s="12">
        <v>13</v>
      </c>
      <c r="B22" s="26" t="s">
        <v>39</v>
      </c>
      <c r="C22" s="41" t="s">
        <v>16</v>
      </c>
      <c r="D22" s="46"/>
      <c r="E22" s="46"/>
      <c r="F22" s="46"/>
      <c r="G22" s="46"/>
      <c r="H22" s="46"/>
      <c r="I22" s="46"/>
      <c r="J22" s="8"/>
      <c r="K22" s="9"/>
    </row>
    <row r="23" spans="1:11" ht="30" customHeight="1">
      <c r="A23" s="12">
        <v>14</v>
      </c>
      <c r="B23" s="26" t="s">
        <v>40</v>
      </c>
      <c r="C23" s="41" t="s">
        <v>16</v>
      </c>
      <c r="D23" s="46"/>
      <c r="E23" s="46"/>
      <c r="F23" s="46"/>
      <c r="G23" s="46"/>
      <c r="H23" s="46"/>
      <c r="I23" s="46"/>
      <c r="J23" s="8"/>
      <c r="K23" s="9"/>
    </row>
    <row r="24" spans="1:11" ht="44.25" customHeight="1" thickBot="1">
      <c r="A24" s="23">
        <v>15</v>
      </c>
      <c r="B24" s="27" t="s">
        <v>19</v>
      </c>
      <c r="C24" s="48" t="s">
        <v>16</v>
      </c>
      <c r="D24" s="10"/>
      <c r="E24" s="10"/>
      <c r="F24" s="10"/>
      <c r="G24" s="10"/>
      <c r="H24" s="10"/>
      <c r="I24" s="10"/>
      <c r="J24" s="10"/>
      <c r="K24" s="11"/>
    </row>
  </sheetData>
  <sheetProtection/>
  <mergeCells count="5">
    <mergeCell ref="A5:K5"/>
    <mergeCell ref="I1:K1"/>
    <mergeCell ref="B2:K2"/>
    <mergeCell ref="C3:G3"/>
    <mergeCell ref="B4:K4"/>
  </mergeCells>
  <printOptions/>
  <pageMargins left="0.3937007874015748" right="0.3937007874015748" top="0.5511811023622047" bottom="0.35433070866141736" header="0.31496062992125984" footer="0.31496062992125984"/>
  <pageSetup fitToHeight="1" fitToWidth="1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A25" sqref="A25:IV30"/>
    </sheetView>
  </sheetViews>
  <sheetFormatPr defaultColWidth="9.140625" defaultRowHeight="15"/>
  <cols>
    <col min="1" max="1" width="3.8515625" style="21" customWidth="1"/>
    <col min="2" max="2" width="65.57421875" style="21" customWidth="1"/>
    <col min="3" max="3" width="14.00390625" style="21" customWidth="1"/>
    <col min="4" max="4" width="13.7109375" style="21" customWidth="1"/>
    <col min="5" max="5" width="14.28125" style="21" customWidth="1"/>
    <col min="6" max="6" width="12.710937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61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30.7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42.75" customHeight="1">
      <c r="A9" s="12">
        <v>2</v>
      </c>
      <c r="B9" s="25" t="s">
        <v>62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60.75" customHeight="1">
      <c r="A11" s="12">
        <v>4</v>
      </c>
      <c r="B11" s="26" t="s">
        <v>63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45">
      <c r="A13" s="12">
        <v>6</v>
      </c>
      <c r="B13" s="26" t="s">
        <v>64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32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58.5" customHeight="1">
      <c r="A15" s="12">
        <v>8</v>
      </c>
      <c r="B15" s="26" t="s">
        <v>65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71.25" customHeight="1">
      <c r="A16" s="12">
        <v>9</v>
      </c>
      <c r="B16" s="30" t="s">
        <v>66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30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6.25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29.25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42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  <row r="24" spans="2:10" ht="0.75" customHeight="1">
      <c r="B24" s="1" t="s">
        <v>41</v>
      </c>
      <c r="G24" s="21" t="s">
        <v>22</v>
      </c>
      <c r="J24" s="21" t="s">
        <v>23</v>
      </c>
    </row>
  </sheetData>
  <sheetProtection/>
  <mergeCells count="5">
    <mergeCell ref="A5:K5"/>
    <mergeCell ref="B4:K4"/>
    <mergeCell ref="I1:K1"/>
    <mergeCell ref="B2:K2"/>
    <mergeCell ref="C3:G3"/>
  </mergeCells>
  <printOptions/>
  <pageMargins left="0.7086614173228347" right="0.7086614173228347" top="0.5905511811023623" bottom="0.7480314960629921" header="0.31496062992125984" footer="0.31496062992125984"/>
  <pageSetup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3">
      <selection activeCell="A24" sqref="A24:IV29"/>
    </sheetView>
  </sheetViews>
  <sheetFormatPr defaultColWidth="9.140625" defaultRowHeight="15"/>
  <cols>
    <col min="1" max="1" width="3.8515625" style="21" customWidth="1"/>
    <col min="2" max="2" width="61.57421875" style="21" customWidth="1"/>
    <col min="3" max="3" width="12.7109375" style="21" customWidth="1"/>
    <col min="4" max="4" width="13.7109375" style="21" customWidth="1"/>
    <col min="5" max="5" width="12.140625" style="21" customWidth="1"/>
    <col min="6" max="6" width="12.710937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67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31.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29.25" customHeight="1">
      <c r="A9" s="12">
        <v>2</v>
      </c>
      <c r="B9" s="25" t="s">
        <v>68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60.75" customHeight="1">
      <c r="A11" s="12">
        <v>4</v>
      </c>
      <c r="B11" s="26" t="s">
        <v>70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30">
      <c r="A13" s="12">
        <v>6</v>
      </c>
      <c r="B13" s="26" t="s">
        <v>69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26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42.75" customHeight="1">
      <c r="A15" s="12">
        <v>8</v>
      </c>
      <c r="B15" s="26" t="s">
        <v>71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57.75" customHeight="1">
      <c r="A16" s="12">
        <v>9</v>
      </c>
      <c r="B16" s="30" t="s">
        <v>72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45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6.25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25.5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52.5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</sheetData>
  <sheetProtection/>
  <mergeCells count="5">
    <mergeCell ref="A5:K5"/>
    <mergeCell ref="I1:K1"/>
    <mergeCell ref="B2:K2"/>
    <mergeCell ref="C3:G3"/>
    <mergeCell ref="B4:K4"/>
  </mergeCells>
  <printOptions/>
  <pageMargins left="0.3937007874015748" right="0.3937007874015748" top="0.3937007874015748" bottom="0.1968503937007874" header="0.31496062992125984" footer="0.31496062992125984"/>
  <pageSetup orientation="landscape" paperSize="9" scale="80" r:id="rId1"/>
  <headerFooter alignWithMargins="0">
    <oddHeader xml:space="preserve">&amp;R 
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3" sqref="A23:IV28"/>
    </sheetView>
  </sheetViews>
  <sheetFormatPr defaultColWidth="9.140625" defaultRowHeight="15"/>
  <cols>
    <col min="1" max="1" width="3.8515625" style="21" customWidth="1"/>
    <col min="2" max="2" width="65.57421875" style="21" customWidth="1"/>
    <col min="3" max="3" width="14.00390625" style="21" customWidth="1"/>
    <col min="4" max="4" width="13.7109375" style="21" customWidth="1"/>
    <col min="5" max="5" width="14.28125" style="21" customWidth="1"/>
    <col min="6" max="6" width="12.710937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25.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29.25" customHeight="1">
      <c r="A9" s="12">
        <v>2</v>
      </c>
      <c r="B9" s="25" t="s">
        <v>26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44.25" customHeight="1">
      <c r="A11" s="12">
        <v>4</v>
      </c>
      <c r="B11" s="26" t="s">
        <v>73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15">
      <c r="A13" s="12">
        <v>6</v>
      </c>
      <c r="B13" s="26" t="s">
        <v>25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26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31.5" customHeight="1">
      <c r="A15" s="12">
        <v>8</v>
      </c>
      <c r="B15" s="26" t="s">
        <v>74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42.75" customHeight="1">
      <c r="A16" s="12">
        <v>9</v>
      </c>
      <c r="B16" s="30" t="s">
        <v>75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30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6.25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27.75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48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</sheetData>
  <sheetProtection/>
  <mergeCells count="5">
    <mergeCell ref="A5:K5"/>
    <mergeCell ref="I1:K1"/>
    <mergeCell ref="B2:K2"/>
    <mergeCell ref="C3:G3"/>
    <mergeCell ref="B4:K4"/>
  </mergeCells>
  <printOptions/>
  <pageMargins left="0.3937007874015748" right="0.3937007874015748" top="0.3937007874015748" bottom="0.35433070866141736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90" zoomScaleNormal="90" zoomScalePageLayoutView="0" workbookViewId="0" topLeftCell="A13">
      <selection activeCell="A23" sqref="A23:IV28"/>
    </sheetView>
  </sheetViews>
  <sheetFormatPr defaultColWidth="9.140625" defaultRowHeight="15"/>
  <cols>
    <col min="1" max="1" width="3.8515625" style="21" customWidth="1"/>
    <col min="2" max="2" width="65.57421875" style="21" customWidth="1"/>
    <col min="3" max="3" width="14.00390625" style="21" customWidth="1"/>
    <col min="4" max="4" width="13.7109375" style="21" customWidth="1"/>
    <col min="5" max="5" width="14.28125" style="21" customWidth="1"/>
    <col min="6" max="6" width="12.710937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9" t="s">
        <v>27</v>
      </c>
      <c r="C4" s="60"/>
      <c r="D4" s="60"/>
      <c r="E4" s="60"/>
      <c r="F4" s="60"/>
      <c r="G4" s="60"/>
      <c r="H4" s="60"/>
      <c r="I4" s="60"/>
      <c r="J4" s="60"/>
      <c r="K4" s="60"/>
    </row>
    <row r="5" spans="1:11" ht="33" customHeight="1" thickBot="1">
      <c r="A5" s="67" t="s">
        <v>76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25.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29.25" customHeight="1">
      <c r="A9" s="12">
        <v>2</v>
      </c>
      <c r="B9" s="25" t="s">
        <v>77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45.75" customHeight="1">
      <c r="A11" s="12">
        <v>4</v>
      </c>
      <c r="B11" s="30" t="s">
        <v>78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30">
      <c r="A13" s="12">
        <v>6</v>
      </c>
      <c r="B13" s="26" t="s">
        <v>79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26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47.25" customHeight="1">
      <c r="A15" s="12">
        <v>8</v>
      </c>
      <c r="B15" s="30" t="s">
        <v>80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56.25" customHeight="1">
      <c r="A16" s="12">
        <v>9</v>
      </c>
      <c r="B16" s="30" t="s">
        <v>81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30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4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32.25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49.5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</sheetData>
  <sheetProtection/>
  <mergeCells count="5">
    <mergeCell ref="A5:K5"/>
    <mergeCell ref="B2:K2"/>
    <mergeCell ref="B4:K4"/>
    <mergeCell ref="I1:K1"/>
    <mergeCell ref="C3:G3"/>
  </mergeCells>
  <printOptions horizontalCentered="1"/>
  <pageMargins left="0.5905511811023623" right="0.5905511811023623" top="0.5905511811023623" bottom="0.5905511811023623" header="0.31496062992125984" footer="0.31496062992125984"/>
  <pageSetup fitToHeight="2" fitToWidth="1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G24" sqref="G24"/>
    </sheetView>
  </sheetViews>
  <sheetFormatPr defaultColWidth="9.140625" defaultRowHeight="15"/>
  <cols>
    <col min="1" max="1" width="3.8515625" style="21" customWidth="1"/>
    <col min="2" max="2" width="66.28125" style="21" customWidth="1"/>
    <col min="3" max="3" width="12.421875" style="21" customWidth="1"/>
    <col min="4" max="4" width="11.140625" style="21" customWidth="1"/>
    <col min="5" max="5" width="12.28125" style="21" customWidth="1"/>
    <col min="6" max="6" width="11.851562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82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25.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29.25" customHeight="1">
      <c r="A9" s="12">
        <v>2</v>
      </c>
      <c r="B9" s="25" t="s">
        <v>83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44.25" customHeight="1">
      <c r="A11" s="12">
        <v>4</v>
      </c>
      <c r="B11" s="26" t="s">
        <v>84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30">
      <c r="A13" s="12">
        <v>6</v>
      </c>
      <c r="B13" s="26" t="s">
        <v>85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26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33" customHeight="1">
      <c r="A15" s="12">
        <v>8</v>
      </c>
      <c r="B15" s="26" t="s">
        <v>86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60.75" customHeight="1">
      <c r="A16" s="12">
        <v>9</v>
      </c>
      <c r="B16" s="30" t="s">
        <v>87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30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1.75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30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42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</sheetData>
  <sheetProtection/>
  <mergeCells count="5">
    <mergeCell ref="A5:K5"/>
    <mergeCell ref="B2:K2"/>
    <mergeCell ref="B4:K4"/>
    <mergeCell ref="I1:K1"/>
    <mergeCell ref="C3:G3"/>
  </mergeCells>
  <printOptions horizontalCentered="1"/>
  <pageMargins left="0.3937007874015748" right="0.3937007874015748" top="0.3937007874015748" bottom="0.3937007874015748" header="0.31496062992125984" footer="0.31496062992125984"/>
  <pageSetup fitToHeight="2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5"/>
  <cols>
    <col min="1" max="1" width="3.8515625" style="21" customWidth="1"/>
    <col min="2" max="2" width="67.7109375" style="21" customWidth="1"/>
    <col min="3" max="3" width="14.00390625" style="21" customWidth="1"/>
    <col min="4" max="4" width="12.57421875" style="21" customWidth="1"/>
    <col min="5" max="5" width="13.00390625" style="21" customWidth="1"/>
    <col min="6" max="6" width="12.7109375" style="21" customWidth="1"/>
    <col min="7" max="7" width="11.7109375" style="21" customWidth="1"/>
    <col min="8" max="8" width="11.28125" style="21" bestFit="1" customWidth="1"/>
    <col min="9" max="9" width="11.7109375" style="21" customWidth="1"/>
    <col min="10" max="10" width="11.28125" style="21" bestFit="1" customWidth="1"/>
    <col min="11" max="11" width="10.57421875" style="21" customWidth="1"/>
    <col min="12" max="16384" width="9.140625" style="21" customWidth="1"/>
  </cols>
  <sheetData>
    <row r="1" spans="1:11" ht="15" customHeight="1">
      <c r="A1" s="19"/>
      <c r="B1" s="20"/>
      <c r="C1" s="20"/>
      <c r="D1" s="20"/>
      <c r="E1" s="20"/>
      <c r="F1" s="20"/>
      <c r="G1" s="20"/>
      <c r="H1" s="20"/>
      <c r="I1" s="55"/>
      <c r="J1" s="56"/>
      <c r="K1" s="56"/>
    </row>
    <row r="2" spans="1:11" ht="17.25" customHeight="1">
      <c r="A2" s="19"/>
      <c r="B2" s="64" t="s">
        <v>17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7.25" customHeight="1">
      <c r="A3" s="19"/>
      <c r="B3" s="3"/>
      <c r="C3" s="66" t="s">
        <v>95</v>
      </c>
      <c r="D3" s="66"/>
      <c r="E3" s="66"/>
      <c r="F3" s="66"/>
      <c r="G3" s="66"/>
      <c r="H3" s="4"/>
      <c r="I3" s="4"/>
      <c r="J3" s="4"/>
      <c r="K3" s="4"/>
    </row>
    <row r="4" spans="1:11" ht="15.75">
      <c r="A4" s="19"/>
      <c r="B4" s="57" t="s">
        <v>27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15" thickBot="1">
      <c r="A5" s="62" t="s">
        <v>88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8.5">
      <c r="A6" s="18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14</v>
      </c>
      <c r="K6" s="17" t="s">
        <v>15</v>
      </c>
    </row>
    <row r="7" spans="1:11" s="22" customFormat="1" ht="12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4">
        <v>11</v>
      </c>
    </row>
    <row r="8" spans="1:11" ht="25.5" customHeight="1">
      <c r="A8" s="12">
        <v>1</v>
      </c>
      <c r="B8" s="25" t="s">
        <v>30</v>
      </c>
      <c r="C8" s="31">
        <v>18583.7</v>
      </c>
      <c r="D8" s="32">
        <v>20930</v>
      </c>
      <c r="E8" s="32">
        <v>22940</v>
      </c>
      <c r="F8" s="32">
        <v>25140</v>
      </c>
      <c r="G8" s="32">
        <v>27650</v>
      </c>
      <c r="H8" s="32">
        <v>30400</v>
      </c>
      <c r="I8" s="32">
        <v>33300</v>
      </c>
      <c r="J8" s="24" t="s">
        <v>16</v>
      </c>
      <c r="K8" s="28" t="s">
        <v>16</v>
      </c>
    </row>
    <row r="9" spans="1:11" ht="29.25" customHeight="1">
      <c r="A9" s="12">
        <v>2</v>
      </c>
      <c r="B9" s="25" t="s">
        <v>89</v>
      </c>
      <c r="C9" s="5"/>
      <c r="D9" s="5"/>
      <c r="E9" s="5"/>
      <c r="F9" s="5"/>
      <c r="G9" s="5"/>
      <c r="H9" s="5"/>
      <c r="I9" s="5"/>
      <c r="J9" s="24" t="s">
        <v>16</v>
      </c>
      <c r="K9" s="28" t="s">
        <v>16</v>
      </c>
    </row>
    <row r="10" spans="1:11" ht="15">
      <c r="A10" s="12">
        <v>3</v>
      </c>
      <c r="B10" s="26" t="s">
        <v>13</v>
      </c>
      <c r="C10" s="6"/>
      <c r="D10" s="7"/>
      <c r="E10" s="7"/>
      <c r="F10" s="7"/>
      <c r="G10" s="7"/>
      <c r="H10" s="7"/>
      <c r="I10" s="7"/>
      <c r="J10" s="24" t="s">
        <v>16</v>
      </c>
      <c r="K10" s="28" t="s">
        <v>16</v>
      </c>
    </row>
    <row r="11" spans="1:11" ht="57.75" customHeight="1">
      <c r="A11" s="12">
        <v>4</v>
      </c>
      <c r="B11" s="26" t="s">
        <v>90</v>
      </c>
      <c r="C11" s="7"/>
      <c r="D11" s="7"/>
      <c r="E11" s="7"/>
      <c r="F11" s="7"/>
      <c r="G11" s="7"/>
      <c r="H11" s="7"/>
      <c r="I11" s="7"/>
      <c r="J11" s="24" t="s">
        <v>16</v>
      </c>
      <c r="K11" s="28" t="s">
        <v>16</v>
      </c>
    </row>
    <row r="12" spans="1:11" ht="17.25" customHeight="1">
      <c r="A12" s="12">
        <v>5</v>
      </c>
      <c r="B12" s="26" t="s">
        <v>18</v>
      </c>
      <c r="C12" s="5"/>
      <c r="D12" s="5"/>
      <c r="E12" s="5"/>
      <c r="F12" s="5"/>
      <c r="G12" s="5"/>
      <c r="H12" s="5"/>
      <c r="I12" s="5"/>
      <c r="J12" s="24" t="s">
        <v>16</v>
      </c>
      <c r="K12" s="28" t="s">
        <v>16</v>
      </c>
    </row>
    <row r="13" spans="1:11" ht="31.5" customHeight="1">
      <c r="A13" s="12">
        <v>6</v>
      </c>
      <c r="B13" s="26" t="s">
        <v>91</v>
      </c>
      <c r="C13" s="5"/>
      <c r="D13" s="5"/>
      <c r="E13" s="5"/>
      <c r="F13" s="5"/>
      <c r="G13" s="5"/>
      <c r="H13" s="5"/>
      <c r="I13" s="5"/>
      <c r="J13" s="24" t="s">
        <v>16</v>
      </c>
      <c r="K13" s="28" t="s">
        <v>16</v>
      </c>
    </row>
    <row r="14" spans="1:11" ht="26.25" customHeight="1">
      <c r="A14" s="12">
        <v>7</v>
      </c>
      <c r="B14" s="26" t="s">
        <v>33</v>
      </c>
      <c r="C14" s="7"/>
      <c r="D14" s="7"/>
      <c r="E14" s="7"/>
      <c r="F14" s="7"/>
      <c r="G14" s="7"/>
      <c r="H14" s="7"/>
      <c r="I14" s="7"/>
      <c r="J14" s="24" t="s">
        <v>16</v>
      </c>
      <c r="K14" s="28" t="s">
        <v>16</v>
      </c>
    </row>
    <row r="15" spans="1:11" ht="48" customHeight="1">
      <c r="A15" s="12">
        <v>8</v>
      </c>
      <c r="B15" s="26" t="s">
        <v>92</v>
      </c>
      <c r="C15" s="24" t="s">
        <v>16</v>
      </c>
      <c r="D15" s="8"/>
      <c r="E15" s="8"/>
      <c r="F15" s="8"/>
      <c r="G15" s="8"/>
      <c r="H15" s="8"/>
      <c r="I15" s="8"/>
      <c r="J15" s="8"/>
      <c r="K15" s="9"/>
    </row>
    <row r="16" spans="1:11" ht="57.75" customHeight="1">
      <c r="A16" s="12">
        <v>9</v>
      </c>
      <c r="B16" s="30" t="s">
        <v>93</v>
      </c>
      <c r="C16" s="24"/>
      <c r="D16" s="7"/>
      <c r="E16" s="7"/>
      <c r="F16" s="7"/>
      <c r="G16" s="7"/>
      <c r="H16" s="7"/>
      <c r="I16" s="7"/>
      <c r="J16" s="8"/>
      <c r="K16" s="9"/>
    </row>
    <row r="17" spans="1:11" ht="30">
      <c r="A17" s="12">
        <v>10</v>
      </c>
      <c r="B17" s="26" t="s">
        <v>36</v>
      </c>
      <c r="C17" s="24" t="s">
        <v>16</v>
      </c>
      <c r="D17" s="5"/>
      <c r="E17" s="5"/>
      <c r="F17" s="5"/>
      <c r="G17" s="5"/>
      <c r="H17" s="5"/>
      <c r="I17" s="5"/>
      <c r="J17" s="8"/>
      <c r="K17" s="9"/>
    </row>
    <row r="18" spans="1:11" ht="15">
      <c r="A18" s="12">
        <v>11</v>
      </c>
      <c r="B18" s="26" t="s">
        <v>37</v>
      </c>
      <c r="C18" s="24" t="s">
        <v>16</v>
      </c>
      <c r="D18" s="5"/>
      <c r="E18" s="5"/>
      <c r="F18" s="5"/>
      <c r="G18" s="5"/>
      <c r="H18" s="5"/>
      <c r="I18" s="5"/>
      <c r="J18" s="8"/>
      <c r="K18" s="9"/>
    </row>
    <row r="19" spans="1:11" ht="26.25" customHeight="1">
      <c r="A19" s="12">
        <v>12</v>
      </c>
      <c r="B19" s="26" t="s">
        <v>38</v>
      </c>
      <c r="C19" s="24" t="s">
        <v>16</v>
      </c>
      <c r="D19" s="5"/>
      <c r="E19" s="5"/>
      <c r="F19" s="5"/>
      <c r="G19" s="5"/>
      <c r="H19" s="5"/>
      <c r="I19" s="5"/>
      <c r="J19" s="8"/>
      <c r="K19" s="9"/>
    </row>
    <row r="20" spans="1:11" ht="15">
      <c r="A20" s="12">
        <v>13</v>
      </c>
      <c r="B20" s="26" t="s">
        <v>39</v>
      </c>
      <c r="C20" s="24" t="s">
        <v>16</v>
      </c>
      <c r="D20" s="5"/>
      <c r="E20" s="8"/>
      <c r="F20" s="8"/>
      <c r="G20" s="8"/>
      <c r="H20" s="8"/>
      <c r="I20" s="8"/>
      <c r="J20" s="8"/>
      <c r="K20" s="9"/>
    </row>
    <row r="21" spans="1:11" ht="33" customHeight="1">
      <c r="A21" s="12">
        <v>14</v>
      </c>
      <c r="B21" s="26" t="s">
        <v>40</v>
      </c>
      <c r="C21" s="24" t="s">
        <v>16</v>
      </c>
      <c r="D21" s="8"/>
      <c r="E21" s="8"/>
      <c r="F21" s="8"/>
      <c r="G21" s="8"/>
      <c r="H21" s="8"/>
      <c r="I21" s="8"/>
      <c r="J21" s="8"/>
      <c r="K21" s="9"/>
    </row>
    <row r="22" spans="1:11" ht="42" customHeight="1" thickBot="1">
      <c r="A22" s="23">
        <v>15</v>
      </c>
      <c r="B22" s="27" t="s">
        <v>19</v>
      </c>
      <c r="C22" s="29" t="s">
        <v>16</v>
      </c>
      <c r="D22" s="10"/>
      <c r="E22" s="10"/>
      <c r="F22" s="10"/>
      <c r="G22" s="10"/>
      <c r="H22" s="10"/>
      <c r="I22" s="10"/>
      <c r="J22" s="10"/>
      <c r="K22" s="11"/>
    </row>
    <row r="23" spans="2:10" ht="15.75">
      <c r="B23" s="1" t="s">
        <v>96</v>
      </c>
      <c r="G23" s="21" t="s">
        <v>22</v>
      </c>
      <c r="J23" s="21" t="s">
        <v>98</v>
      </c>
    </row>
    <row r="24" spans="2:11" ht="15.75">
      <c r="B24" s="1" t="s">
        <v>95</v>
      </c>
      <c r="C24" s="1"/>
      <c r="D24" s="1"/>
      <c r="E24" s="1"/>
      <c r="F24" s="1"/>
      <c r="G24" s="1" t="s">
        <v>21</v>
      </c>
      <c r="H24" s="1"/>
      <c r="I24" s="1"/>
      <c r="J24" s="21" t="s">
        <v>20</v>
      </c>
      <c r="K24" s="1"/>
    </row>
    <row r="26" ht="12.75" customHeight="1">
      <c r="B26" s="2"/>
    </row>
    <row r="27" ht="12.75">
      <c r="B27" s="21" t="s">
        <v>97</v>
      </c>
    </row>
  </sheetData>
  <sheetProtection/>
  <mergeCells count="5">
    <mergeCell ref="A5:K5"/>
    <mergeCell ref="B2:K2"/>
    <mergeCell ref="B4:K4"/>
    <mergeCell ref="I1:K1"/>
    <mergeCell ref="C3:G3"/>
  </mergeCells>
  <printOptions horizontalCentered="1"/>
  <pageMargins left="0.3937007874015748" right="0.3937007874015748" top="0.3937007874015748" bottom="0.35433070866141736" header="0.31496062992125984" footer="0.31496062992125984"/>
  <pageSetup fitToHeight="2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Горбарец Сергей Юрьевич</dc:creator>
  <cp:keywords/>
  <dc:description/>
  <cp:lastModifiedBy>1</cp:lastModifiedBy>
  <cp:lastPrinted>2014-03-13T12:24:44Z</cp:lastPrinted>
  <dcterms:created xsi:type="dcterms:W3CDTF">2013-02-08T16:34:22Z</dcterms:created>
  <dcterms:modified xsi:type="dcterms:W3CDTF">2014-03-13T12:28:57Z</dcterms:modified>
  <cp:category/>
  <cp:version/>
  <cp:contentType/>
  <cp:contentStatus/>
</cp:coreProperties>
</file>